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BMiI\Programy Industrial Engineering\"/>
    </mc:Choice>
  </mc:AlternateContent>
  <bookViews>
    <workbookView xWindow="0" yWindow="0" windowWidth="28800" windowHeight="12300" activeTab="1"/>
  </bookViews>
  <sheets>
    <sheet name="Tytuł" sheetId="1" r:id="rId1"/>
    <sheet name="IE" sheetId="4" r:id="rId2"/>
  </sheets>
  <calcPr calcId="977461"/>
</workbook>
</file>

<file path=xl/calcChain.xml><?xml version="1.0" encoding="utf-8"?>
<calcChain xmlns="http://schemas.openxmlformats.org/spreadsheetml/2006/main">
  <c r="E112" i="4" l="1"/>
  <c r="E115" i="4"/>
  <c r="E105" i="4"/>
  <c r="M149" i="4"/>
  <c r="AG149" i="4"/>
  <c r="AA149" i="4"/>
  <c r="AB149" i="4"/>
  <c r="Z149" i="4"/>
  <c r="Y149" i="4"/>
  <c r="Z150" i="4"/>
  <c r="AC149" i="4"/>
  <c r="AN72" i="4"/>
  <c r="AI72" i="4"/>
  <c r="AD72" i="4"/>
  <c r="J72" i="4"/>
  <c r="D72" i="4"/>
  <c r="E64" i="4"/>
  <c r="E72" i="4"/>
  <c r="E66" i="4"/>
  <c r="E67" i="4"/>
  <c r="E68" i="4"/>
  <c r="E69" i="4"/>
  <c r="E70" i="4"/>
  <c r="E71" i="4"/>
  <c r="E76" i="4"/>
  <c r="E77" i="4"/>
  <c r="E78" i="4"/>
  <c r="E79" i="4"/>
  <c r="E80" i="4"/>
  <c r="F18" i="1"/>
  <c r="AM149" i="4"/>
  <c r="AL149" i="4"/>
  <c r="AK149" i="4"/>
  <c r="AI149" i="4"/>
  <c r="AH149" i="4"/>
  <c r="AF149" i="4"/>
  <c r="AD149" i="4"/>
  <c r="X149" i="4"/>
  <c r="V149" i="4"/>
  <c r="T149" i="4"/>
  <c r="U150" i="4"/>
  <c r="S149" i="4"/>
  <c r="P149" i="4"/>
  <c r="O149" i="4"/>
  <c r="P150" i="4"/>
  <c r="AN22" i="4"/>
  <c r="AI22" i="4"/>
  <c r="N149" i="4"/>
  <c r="AO150" i="4"/>
  <c r="I149" i="4"/>
  <c r="H149" i="4"/>
  <c r="AJ149" i="4"/>
  <c r="AJ150" i="4"/>
  <c r="AE149" i="4"/>
  <c r="U149" i="4"/>
  <c r="W149" i="4"/>
  <c r="R149" i="4"/>
  <c r="Q149" i="4"/>
  <c r="J149" i="4"/>
  <c r="K150" i="4"/>
  <c r="K149" i="4"/>
  <c r="L149" i="4"/>
  <c r="E149" i="4"/>
  <c r="F149" i="4"/>
  <c r="G149" i="4"/>
  <c r="E133" i="4"/>
  <c r="E124" i="4"/>
  <c r="E111" i="4"/>
  <c r="E123" i="4"/>
  <c r="E122" i="4"/>
  <c r="E121" i="4"/>
  <c r="E132" i="4"/>
  <c r="E113" i="4"/>
  <c r="O88" i="4"/>
  <c r="T88" i="4"/>
  <c r="Y88" i="4"/>
  <c r="AD88" i="4"/>
  <c r="AI88" i="4"/>
  <c r="AN88" i="4"/>
  <c r="J88" i="4"/>
  <c r="D88" i="4"/>
  <c r="O81" i="4"/>
  <c r="T81" i="4"/>
  <c r="D81" i="4"/>
  <c r="Y81" i="4"/>
  <c r="AD81" i="4"/>
  <c r="AI81" i="4"/>
  <c r="AN81" i="4"/>
  <c r="J81" i="4"/>
  <c r="O72" i="4"/>
  <c r="T72" i="4"/>
  <c r="Y72" i="4"/>
  <c r="O47" i="4"/>
  <c r="T47" i="4"/>
  <c r="D47" i="4"/>
  <c r="Y47" i="4"/>
  <c r="AD47" i="4"/>
  <c r="AI47" i="4"/>
  <c r="AN47" i="4"/>
  <c r="J47" i="4"/>
  <c r="O61" i="4"/>
  <c r="T61" i="4"/>
  <c r="Y61" i="4"/>
  <c r="AD61" i="4"/>
  <c r="AI61" i="4"/>
  <c r="AN61" i="4"/>
  <c r="J61" i="4"/>
  <c r="D61" i="4"/>
  <c r="AD40" i="4"/>
  <c r="AI40" i="4"/>
  <c r="AN40" i="4"/>
  <c r="Y40" i="4"/>
  <c r="D40" i="4"/>
  <c r="H16" i="1"/>
  <c r="T40" i="4"/>
  <c r="O40" i="4"/>
  <c r="J40" i="4"/>
  <c r="E58" i="4"/>
  <c r="E96" i="4"/>
  <c r="E97" i="4"/>
  <c r="E98" i="4"/>
  <c r="E102" i="4"/>
  <c r="E103" i="4"/>
  <c r="E104" i="4"/>
  <c r="E106" i="4"/>
  <c r="E109" i="4"/>
  <c r="E110" i="4"/>
  <c r="E114" i="4"/>
  <c r="E116" i="4"/>
  <c r="E130" i="4"/>
  <c r="E131" i="4"/>
  <c r="E134" i="4"/>
  <c r="E135" i="4"/>
  <c r="E125" i="4"/>
  <c r="E126" i="4"/>
  <c r="E127" i="4"/>
  <c r="E119" i="4"/>
  <c r="E65" i="4"/>
  <c r="E55" i="4"/>
  <c r="E50" i="4"/>
  <c r="E61" i="4"/>
  <c r="E51" i="4"/>
  <c r="E37" i="4"/>
  <c r="E59" i="4"/>
  <c r="E45" i="4"/>
  <c r="E47" i="4"/>
  <c r="F17" i="1"/>
  <c r="E75" i="4"/>
  <c r="E81" i="4"/>
  <c r="E46" i="4"/>
  <c r="E60" i="4"/>
  <c r="E120" i="4"/>
  <c r="E95" i="4"/>
  <c r="E36" i="4"/>
  <c r="E101" i="4"/>
  <c r="E85" i="4"/>
  <c r="E86" i="4"/>
  <c r="E87" i="4"/>
  <c r="E139" i="4"/>
  <c r="E84" i="4"/>
  <c r="E88" i="4"/>
  <c r="E14" i="4"/>
  <c r="E57" i="4"/>
  <c r="E56" i="4"/>
  <c r="E54" i="4"/>
  <c r="E53" i="4"/>
  <c r="E52" i="4"/>
  <c r="E44" i="4"/>
  <c r="E43" i="4"/>
  <c r="E39" i="4"/>
  <c r="E38" i="4"/>
  <c r="E35" i="4"/>
  <c r="E34" i="4"/>
  <c r="E33" i="4"/>
  <c r="E30" i="4"/>
  <c r="E29" i="4"/>
  <c r="E28" i="4"/>
  <c r="E27" i="4"/>
  <c r="E26" i="4"/>
  <c r="E40" i="4"/>
  <c r="F16" i="1"/>
  <c r="AD22" i="4"/>
  <c r="Y22" i="4"/>
  <c r="T22" i="4"/>
  <c r="O22" i="4"/>
  <c r="J22" i="4"/>
  <c r="D22" i="4"/>
  <c r="E21" i="4"/>
  <c r="E20" i="4"/>
  <c r="E19" i="4"/>
  <c r="E18" i="4"/>
  <c r="E17" i="4"/>
  <c r="E16" i="4"/>
  <c r="E15" i="4"/>
  <c r="E13" i="4"/>
  <c r="E12" i="4"/>
  <c r="E11" i="4"/>
  <c r="E10" i="4"/>
  <c r="E9" i="4"/>
  <c r="E8" i="4"/>
  <c r="E22" i="4"/>
  <c r="D137" i="4"/>
  <c r="H18" i="1"/>
  <c r="AE150" i="4"/>
  <c r="F150" i="4"/>
  <c r="E90" i="4"/>
  <c r="E141" i="4"/>
  <c r="F15" i="1"/>
  <c r="F20" i="1"/>
  <c r="H15" i="1"/>
  <c r="H20" i="1"/>
  <c r="D90" i="4"/>
  <c r="D141" i="4"/>
  <c r="AO151" i="4"/>
  <c r="H17" i="1"/>
</calcChain>
</file>

<file path=xl/sharedStrings.xml><?xml version="1.0" encoding="utf-8"?>
<sst xmlns="http://schemas.openxmlformats.org/spreadsheetml/2006/main" count="474" uniqueCount="310">
  <si>
    <t>Sem.1</t>
  </si>
  <si>
    <t>Sem.2</t>
  </si>
  <si>
    <t>W</t>
  </si>
  <si>
    <t>Ć</t>
  </si>
  <si>
    <t>L</t>
  </si>
  <si>
    <t>P</t>
  </si>
  <si>
    <t>ECTS</t>
  </si>
  <si>
    <t>Sem.3</t>
  </si>
  <si>
    <t>Sem.4</t>
  </si>
  <si>
    <t>Sem.5</t>
  </si>
  <si>
    <t>Sem.6</t>
  </si>
  <si>
    <t>Sem.7</t>
  </si>
  <si>
    <t>Sem 4</t>
  </si>
  <si>
    <t>A</t>
  </si>
  <si>
    <t>B</t>
  </si>
  <si>
    <t>C</t>
  </si>
  <si>
    <t>D</t>
  </si>
  <si>
    <t>E</t>
  </si>
  <si>
    <t>`</t>
  </si>
  <si>
    <t>Computer Networks</t>
  </si>
  <si>
    <t>Computer Architecture</t>
  </si>
  <si>
    <t>In-plant Logistics</t>
  </si>
  <si>
    <t>Data Processing and Visualisation</t>
  </si>
  <si>
    <t>Personnel Management</t>
  </si>
  <si>
    <t>Standardisation and Quality Management</t>
  </si>
  <si>
    <t>Management of Health and Safety at Work</t>
  </si>
  <si>
    <t>Foreign Language I</t>
  </si>
  <si>
    <t>Foreign Language II</t>
  </si>
  <si>
    <t>Foreign Language III</t>
  </si>
  <si>
    <t>Foreign Language IV</t>
  </si>
  <si>
    <t>Fundamentals of Physics</t>
  </si>
  <si>
    <t>Fluid Mechanics</t>
  </si>
  <si>
    <t>Thermodynamics</t>
  </si>
  <si>
    <t>Engineering Graphics</t>
  </si>
  <si>
    <t>Basics of Electrical Engineering and Electronics</t>
  </si>
  <si>
    <t>Additive Manufacturing</t>
  </si>
  <si>
    <t>Assembly Technologies</t>
  </si>
  <si>
    <t>Coordinate Metrology</t>
  </si>
  <si>
    <t>Cost Accounting for Engineers</t>
  </si>
  <si>
    <t>Innovation Project Management</t>
  </si>
  <si>
    <t>EU Environmental Management</t>
  </si>
  <si>
    <t>CAM Systems</t>
  </si>
  <si>
    <t>Decision Support System</t>
  </si>
  <si>
    <t>Geometrical Product Specification (GPS)</t>
  </si>
  <si>
    <t>Internet of Things</t>
  </si>
  <si>
    <t>Parallel and Distributed Computing</t>
  </si>
  <si>
    <t>Advanced Programming Techniques</t>
  </si>
  <si>
    <t>Numerical Methods for Engineers</t>
  </si>
  <si>
    <t>Internship</t>
  </si>
  <si>
    <t>Diploma Seminar I</t>
  </si>
  <si>
    <t>Diploma Seminar II</t>
  </si>
  <si>
    <t>Engineering Project</t>
  </si>
  <si>
    <t>Jarco/Wyrobek</t>
  </si>
  <si>
    <t>Wojtyła</t>
  </si>
  <si>
    <t>Płowucha</t>
  </si>
  <si>
    <t>Wyrobek</t>
  </si>
  <si>
    <t>Jabłonka</t>
  </si>
  <si>
    <t>Ćwiertnia</t>
  </si>
  <si>
    <t>Jancarczyk/Pytka</t>
  </si>
  <si>
    <t>Ziubina</t>
  </si>
  <si>
    <t>Jancarczyk</t>
  </si>
  <si>
    <t>Pytka</t>
  </si>
  <si>
    <t>Tomczyk</t>
  </si>
  <si>
    <t>Veselska/Ziubina</t>
  </si>
  <si>
    <t>Shevchuk</t>
  </si>
  <si>
    <t>Martsenyuk</t>
  </si>
  <si>
    <t>Baron-Puda</t>
  </si>
  <si>
    <t>Kutschenreiter-Praszkiewicz</t>
  </si>
  <si>
    <t>Plinta</t>
  </si>
  <si>
    <t>Więcek/Kaczmar-Kolny</t>
  </si>
  <si>
    <t>Radwan</t>
  </si>
  <si>
    <t>Moczała</t>
  </si>
  <si>
    <t>Urbaś</t>
  </si>
  <si>
    <t>Harat</t>
  </si>
  <si>
    <t>Kuglarz</t>
  </si>
  <si>
    <t>Industrial Waste Management</t>
  </si>
  <si>
    <t>Jędrzejczyk</t>
  </si>
  <si>
    <t>Pawlus</t>
  </si>
  <si>
    <t xml:space="preserve">Design Thinking </t>
  </si>
  <si>
    <t>Rom</t>
  </si>
  <si>
    <t>Dulina/Plinta</t>
  </si>
  <si>
    <t>Kuric/Plinta</t>
  </si>
  <si>
    <t>Kuric/Więcek</t>
  </si>
  <si>
    <t>Marszałek</t>
  </si>
  <si>
    <t>Operational Research and Optimization</t>
  </si>
  <si>
    <t>Stadnicki/Marszałek</t>
  </si>
  <si>
    <t>Augustynek</t>
  </si>
  <si>
    <t>Dziwiński</t>
  </si>
  <si>
    <t>Wróbel</t>
  </si>
  <si>
    <t>Śliwińska/Adamek</t>
  </si>
  <si>
    <t>Micherda</t>
  </si>
  <si>
    <t>Kotrys</t>
  </si>
  <si>
    <t>Basiura-Cembala/Bączek</t>
  </si>
  <si>
    <t>Kopeć</t>
  </si>
  <si>
    <t>Bernaś</t>
  </si>
  <si>
    <t>IE.01</t>
  </si>
  <si>
    <t>IE.02</t>
  </si>
  <si>
    <t>IE.03</t>
  </si>
  <si>
    <t>IE.04</t>
  </si>
  <si>
    <t>IE.05</t>
  </si>
  <si>
    <t>IE.06</t>
  </si>
  <si>
    <t>IE.07</t>
  </si>
  <si>
    <t>IE.08</t>
  </si>
  <si>
    <t>IE.09</t>
  </si>
  <si>
    <t>IE.10</t>
  </si>
  <si>
    <t>IE.11</t>
  </si>
  <si>
    <t>IE.12</t>
  </si>
  <si>
    <t>IE.13</t>
  </si>
  <si>
    <t>IE.14</t>
  </si>
  <si>
    <t>IE.15</t>
  </si>
  <si>
    <t>IE.16</t>
  </si>
  <si>
    <t>IE.17</t>
  </si>
  <si>
    <t>IE.18</t>
  </si>
  <si>
    <t>IE.19</t>
  </si>
  <si>
    <t>IE.20</t>
  </si>
  <si>
    <t>IE.21</t>
  </si>
  <si>
    <t>IE.22</t>
  </si>
  <si>
    <t>IE.23</t>
  </si>
  <si>
    <t>IE.24</t>
  </si>
  <si>
    <t>IE.25</t>
  </si>
  <si>
    <t>IE.26</t>
  </si>
  <si>
    <t>IE.27</t>
  </si>
  <si>
    <t>IE.28</t>
  </si>
  <si>
    <t>IE.29</t>
  </si>
  <si>
    <t>IE.30</t>
  </si>
  <si>
    <t>IE.31</t>
  </si>
  <si>
    <t>IE.32</t>
  </si>
  <si>
    <t>IE.33</t>
  </si>
  <si>
    <t>IE.34</t>
  </si>
  <si>
    <t>IE.35</t>
  </si>
  <si>
    <t>IE.36</t>
  </si>
  <si>
    <t>IE.37</t>
  </si>
  <si>
    <t>IE.38</t>
  </si>
  <si>
    <t>IE.39</t>
  </si>
  <si>
    <t>IE.40</t>
  </si>
  <si>
    <t>IE.41</t>
  </si>
  <si>
    <t>IE.42</t>
  </si>
  <si>
    <t>IE.43</t>
  </si>
  <si>
    <t>IE.44</t>
  </si>
  <si>
    <t>IE.45</t>
  </si>
  <si>
    <t>IE.46</t>
  </si>
  <si>
    <t>IE.47</t>
  </si>
  <si>
    <t>IE.48</t>
  </si>
  <si>
    <t>IE.49</t>
  </si>
  <si>
    <t>IE.50</t>
  </si>
  <si>
    <t>IE.51</t>
  </si>
  <si>
    <t>IE.52</t>
  </si>
  <si>
    <t>IE.53</t>
  </si>
  <si>
    <t>IE.55</t>
  </si>
  <si>
    <t>IE.56</t>
  </si>
  <si>
    <t>IE.57</t>
  </si>
  <si>
    <t>IE.58</t>
  </si>
  <si>
    <t>IE.59</t>
  </si>
  <si>
    <t>IE.60</t>
  </si>
  <si>
    <t>IE.61</t>
  </si>
  <si>
    <t>IE.62</t>
  </si>
  <si>
    <t>IE.63</t>
  </si>
  <si>
    <t>IE.64</t>
  </si>
  <si>
    <t>IE.65</t>
  </si>
  <si>
    <t>IE.66</t>
  </si>
  <si>
    <t>IE.67</t>
  </si>
  <si>
    <t>IE.68</t>
  </si>
  <si>
    <t>IE.69</t>
  </si>
  <si>
    <t>IE.70</t>
  </si>
  <si>
    <t>IE.71</t>
  </si>
  <si>
    <t>IE.72</t>
  </si>
  <si>
    <t>IE.73</t>
  </si>
  <si>
    <t>IE.74</t>
  </si>
  <si>
    <t>IE.75</t>
  </si>
  <si>
    <t>IE.76</t>
  </si>
  <si>
    <t>IE.77</t>
  </si>
  <si>
    <t>IE.78</t>
  </si>
  <si>
    <t>IE.79</t>
  </si>
  <si>
    <t>IE.80</t>
  </si>
  <si>
    <t>IE.81</t>
  </si>
  <si>
    <t>IE.82</t>
  </si>
  <si>
    <t>IE.83</t>
  </si>
  <si>
    <t>IE.84</t>
  </si>
  <si>
    <t>IE.85</t>
  </si>
  <si>
    <t>IE.86</t>
  </si>
  <si>
    <t>IE.87</t>
  </si>
  <si>
    <t>IE.88</t>
  </si>
  <si>
    <t>IE.89</t>
  </si>
  <si>
    <t>Więcław</t>
  </si>
  <si>
    <t>Zgaja/Jabłonka</t>
  </si>
  <si>
    <t>Kordos</t>
  </si>
  <si>
    <t>Dusza</t>
  </si>
  <si>
    <t>Robot Programming</t>
  </si>
  <si>
    <t>Power Electronics and Drives</t>
  </si>
  <si>
    <t>Intellectual Property Protection</t>
  </si>
  <si>
    <t>Mathematics - Algebra</t>
  </si>
  <si>
    <t>Mathematics - Mathematical Analysis</t>
  </si>
  <si>
    <t>Mathematics - Differential Equations</t>
  </si>
  <si>
    <t>Mechanics - Statics and Kinematics</t>
  </si>
  <si>
    <t>Mechanics -  Dynamics</t>
  </si>
  <si>
    <t>Strength of Materials I</t>
  </si>
  <si>
    <t>Strength of Materials II</t>
  </si>
  <si>
    <t>Object Oriented Programming</t>
  </si>
  <si>
    <t>Introduction to Computer Aided Design</t>
  </si>
  <si>
    <t>Materials Science</t>
  </si>
  <si>
    <t>Heat Treatment of Metals</t>
  </si>
  <si>
    <t>Machining and Machine Tools</t>
  </si>
  <si>
    <t>Introduction to Robotics</t>
  </si>
  <si>
    <t>3D Printing Technologies</t>
  </si>
  <si>
    <t>Industrial Control Systems</t>
  </si>
  <si>
    <t>Sensors and Transducers in Mechatronics Systems</t>
  </si>
  <si>
    <t>Automation Systems and Control</t>
  </si>
  <si>
    <t>Cybersecurity</t>
  </si>
  <si>
    <t>Industrial Engineering Methods</t>
  </si>
  <si>
    <t>Management of Manufacturing Systems</t>
  </si>
  <si>
    <t>Management of Technology and Innovation</t>
  </si>
  <si>
    <t>Marketing</t>
  </si>
  <si>
    <t>Portfolio Management and Optimization</t>
  </si>
  <si>
    <t>Ergonomic Workstation Design</t>
  </si>
  <si>
    <t>PLC Controllers and Systems</t>
  </si>
  <si>
    <t>Digital Image Processing</t>
  </si>
  <si>
    <t>Modelling of Mechatronic Systems</t>
  </si>
  <si>
    <t>Transport Systems Modelling</t>
  </si>
  <si>
    <t>AI Methods in Industrial Applications</t>
  </si>
  <si>
    <t>Virtual Prototyping</t>
  </si>
  <si>
    <t xml:space="preserve">Methods of Creative Problem Solving </t>
  </si>
  <si>
    <t>CAE Systems</t>
  </si>
  <si>
    <t>Machine Vision Systems</t>
  </si>
  <si>
    <t>CNC Programming</t>
  </si>
  <si>
    <t>Development Trends in Production Systems</t>
  </si>
  <si>
    <t>Web and Mobile Application Security</t>
  </si>
  <si>
    <t>Reverse Engineering</t>
  </si>
  <si>
    <t>Lean Management</t>
  </si>
  <si>
    <t>Renewable Energy Technologies</t>
  </si>
  <si>
    <t>Manufacturing Technologies</t>
  </si>
  <si>
    <t xml:space="preserve">Modelling and Simulation of Manufacturing Processes </t>
  </si>
  <si>
    <t>IE.54</t>
  </si>
  <si>
    <t>Human-Computer Interaction</t>
  </si>
  <si>
    <t>Biomimetics</t>
  </si>
  <si>
    <t>Kopeć/Śliwka</t>
  </si>
  <si>
    <t>Knefel</t>
  </si>
  <si>
    <t>IE.90</t>
  </si>
  <si>
    <t>IE.91</t>
  </si>
  <si>
    <t>Vehicle Drive Systems</t>
  </si>
  <si>
    <t>x</t>
  </si>
  <si>
    <t>Moczała/Wyrobek</t>
  </si>
  <si>
    <t>Moczała/Jarco/Wyrobek</t>
  </si>
  <si>
    <t>Strategic Management</t>
  </si>
  <si>
    <t>IE.92</t>
  </si>
  <si>
    <t>Engineering Thesis</t>
  </si>
  <si>
    <t>Jabłoński</t>
  </si>
  <si>
    <t>Means of Transport</t>
  </si>
  <si>
    <t>Kutschenreiter-Praszkiewicz/Kordos</t>
  </si>
  <si>
    <t>Sucheta</t>
  </si>
  <si>
    <t>Year I</t>
  </si>
  <si>
    <t>Year II</t>
  </si>
  <si>
    <t>Year III</t>
  </si>
  <si>
    <t>Year IV</t>
  </si>
  <si>
    <t>hours total</t>
  </si>
  <si>
    <t>standard learning</t>
  </si>
  <si>
    <t>Chair</t>
  </si>
  <si>
    <t>CODE</t>
  </si>
  <si>
    <t>Subject name</t>
  </si>
  <si>
    <t>A:  GENERAL SUBJECTS</t>
  </si>
  <si>
    <t>B: BASIC SUBJECTS</t>
  </si>
  <si>
    <t>C: CORE SUBJECTS</t>
  </si>
  <si>
    <t>Production Engineering</t>
  </si>
  <si>
    <t>First Aid at Work</t>
  </si>
  <si>
    <t>Sports and Recreation</t>
  </si>
  <si>
    <t>Mathematics</t>
  </si>
  <si>
    <t>Statistics and Probabilistics for Engineers</t>
  </si>
  <si>
    <t>Technical mechanics, Strength of materials and Fluid mechanics</t>
  </si>
  <si>
    <t>Fundamentals of Machine Design I</t>
  </si>
  <si>
    <t>Fundamentals of Machine Design II</t>
  </si>
  <si>
    <t>Manufacturing Engineering</t>
  </si>
  <si>
    <t>Automatics,Information technology</t>
  </si>
  <si>
    <t>the subjects in total ECTS/hour.</t>
  </si>
  <si>
    <t>Elective subjects sem.III</t>
  </si>
  <si>
    <t>Elective subjects sem.IV</t>
  </si>
  <si>
    <t>Elective subjects sem.V</t>
  </si>
  <si>
    <t>Elective subjects sem.VI</t>
  </si>
  <si>
    <t>Elective subjects sem.VII</t>
  </si>
  <si>
    <t>European Business Laws</t>
  </si>
  <si>
    <t>Elective subjects in total ECTS/hour.</t>
  </si>
  <si>
    <t>HOURLY IN SEMESTERS</t>
  </si>
  <si>
    <t>TALLY</t>
  </si>
  <si>
    <t>After III year  - mandatory diplomma intership during 4 weeks       ( 4 ECTS )</t>
  </si>
  <si>
    <r>
      <rPr>
        <b/>
        <sz val="10"/>
        <color indexed="8"/>
        <rFont val="Arial CE"/>
        <charset val="238"/>
      </rPr>
      <t xml:space="preserve">D: ELECTIVE SUBJECTS </t>
    </r>
    <r>
      <rPr>
        <b/>
        <i/>
        <sz val="10"/>
        <color indexed="8"/>
        <rFont val="Arial CE"/>
        <charset val="238"/>
      </rPr>
      <t>(semester 3- 60h/4ECTS, semester 4- 120h/8ECTS, semester 5- 120h/8ECTS, semesetr 6- 120h/8ECTS, semester 7- 90h/6ECTS)</t>
    </r>
  </si>
  <si>
    <t>total ECTS/hour.</t>
  </si>
  <si>
    <t>joint subjects, total ECTS/hourz.</t>
  </si>
  <si>
    <t xml:space="preserve">Total </t>
  </si>
  <si>
    <t xml:space="preserve">                   Faculty of Mechanical Engineering and Computer Science</t>
  </si>
  <si>
    <t>Degree Programme</t>
  </si>
  <si>
    <t>Syllabus</t>
  </si>
  <si>
    <t>Number of hours</t>
  </si>
  <si>
    <t>ECTS number</t>
  </si>
  <si>
    <t>Field of study:  INDUSTRIAL ENGINEERING,   full-time, (full-time studies), BSc degree , 3.5-year studies</t>
  </si>
  <si>
    <t>Field of study: INDUSTRIAL ENGINEERING</t>
  </si>
  <si>
    <t>( in terms of subjects)</t>
  </si>
  <si>
    <t xml:space="preserve"> full-time, (full-time studies),  3,5-year studies</t>
  </si>
  <si>
    <t>First-cycle studies (Bachelor's degree programme)</t>
  </si>
  <si>
    <t>General subjects</t>
  </si>
  <si>
    <t>Core subjects</t>
  </si>
  <si>
    <t>Directional subjects</t>
  </si>
  <si>
    <t>Directional subjects elective</t>
  </si>
  <si>
    <t>Total</t>
  </si>
  <si>
    <t>Diploma thesis</t>
  </si>
  <si>
    <t>Demominations in the tables</t>
  </si>
  <si>
    <t xml:space="preserve"> - lecture</t>
  </si>
  <si>
    <t xml:space="preserve"> - practical classes</t>
  </si>
  <si>
    <t xml:space="preserve"> - laboratory classes</t>
  </si>
  <si>
    <t xml:space="preserve"> - design classes</t>
  </si>
  <si>
    <t xml:space="preserve"> - lecture ended with exam</t>
  </si>
  <si>
    <t>WEEKLY SCORING</t>
  </si>
  <si>
    <t>IE.93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</si>
</sst>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0"/>
      <name val="Arial CE"/>
      <charset val="238"/>
    </font>
    <font>
      <sz val="12"/>
      <name val="Arial CE"/>
      <family val="2"/>
      <charset val="238"/>
    </font>
    <font>
      <b/>
      <sz val="18"/>
      <name val="Arial CE"/>
      <family val="2"/>
      <charset val="238"/>
    </font>
    <font>
      <b/>
      <sz val="16"/>
      <name val="Arial CE"/>
      <family val="2"/>
      <charset val="238"/>
    </font>
    <font>
      <b/>
      <u/>
      <sz val="12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i/>
      <sz val="10"/>
      <name val="Arial CE"/>
      <family val="2"/>
      <charset val="238"/>
    </font>
    <font>
      <i/>
      <sz val="8"/>
      <name val="Arial CE"/>
      <family val="2"/>
      <charset val="238"/>
    </font>
    <font>
      <sz val="9"/>
      <name val="Arial CE"/>
      <family val="2"/>
      <charset val="238"/>
    </font>
    <font>
      <b/>
      <i/>
      <sz val="8"/>
      <name val="Arial CE"/>
      <family val="2"/>
      <charset val="238"/>
    </font>
    <font>
      <b/>
      <sz val="8"/>
      <name val="Arial CE"/>
      <family val="2"/>
      <charset val="238"/>
    </font>
    <font>
      <i/>
      <sz val="7"/>
      <name val="Arial CE"/>
      <family val="2"/>
      <charset val="238"/>
    </font>
    <font>
      <b/>
      <strike/>
      <sz val="10"/>
      <name val="Arial CE"/>
      <family val="2"/>
      <charset val="238"/>
    </font>
    <font>
      <sz val="7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0"/>
      <color indexed="10"/>
      <name val="Arial CE"/>
      <charset val="238"/>
    </font>
    <font>
      <strike/>
      <sz val="10"/>
      <name val="Arial CE"/>
      <family val="2"/>
      <charset val="238"/>
    </font>
    <font>
      <i/>
      <sz val="8"/>
      <name val="Arial CE"/>
      <charset val="238"/>
    </font>
    <font>
      <b/>
      <sz val="8"/>
      <name val="Arial CE"/>
      <charset val="238"/>
    </font>
    <font>
      <b/>
      <i/>
      <sz val="12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0"/>
      <color indexed="8"/>
      <name val="Arial CE"/>
      <charset val="238"/>
    </font>
    <font>
      <b/>
      <i/>
      <sz val="10"/>
      <color indexed="8"/>
      <name val="Arial CE"/>
      <charset val="238"/>
    </font>
    <font>
      <i/>
      <sz val="10"/>
      <name val="Arial CE"/>
      <charset val="238"/>
    </font>
    <font>
      <b/>
      <sz val="10"/>
      <color rgb="FFFF0000"/>
      <name val="Arial CE"/>
      <charset val="238"/>
    </font>
    <font>
      <i/>
      <sz val="10"/>
      <color rgb="FFFF0000"/>
      <name val="Arial CE"/>
      <charset val="238"/>
    </font>
    <font>
      <sz val="10"/>
      <color theme="1"/>
      <name val="Arial CE"/>
      <charset val="238"/>
    </font>
    <font>
      <b/>
      <sz val="10"/>
      <color theme="1"/>
      <name val="Arial CE"/>
      <charset val="238"/>
    </font>
    <font>
      <sz val="8"/>
      <color theme="1"/>
      <name val="Arial CE"/>
      <charset val="238"/>
    </font>
    <font>
      <sz val="10"/>
      <color rgb="FFFF0000"/>
      <name val="Arial CE"/>
      <charset val="238"/>
    </font>
    <font>
      <b/>
      <sz val="8"/>
      <color theme="1"/>
      <name val="Arial CE"/>
      <charset val="238"/>
    </font>
    <font>
      <i/>
      <sz val="8"/>
      <color theme="1"/>
      <name val="Arial CE"/>
      <charset val="238"/>
    </font>
    <font>
      <sz val="8"/>
      <color rgb="FFFF0000"/>
      <name val="Arial CE"/>
      <charset val="238"/>
    </font>
    <font>
      <i/>
      <sz val="8"/>
      <color rgb="FFFF0000"/>
      <name val="Arial CE"/>
      <family val="2"/>
      <charset val="238"/>
    </font>
    <font>
      <b/>
      <i/>
      <sz val="12"/>
      <color theme="1"/>
      <name val="Arial CE"/>
      <charset val="238"/>
    </font>
    <font>
      <i/>
      <sz val="10"/>
      <color theme="1"/>
      <name val="Arial CE"/>
      <charset val="238"/>
    </font>
    <font>
      <b/>
      <sz val="10"/>
      <color theme="1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i/>
      <sz val="10"/>
      <color theme="1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7" xfId="0" applyFont="1" applyBorder="1"/>
    <xf numFmtId="0" fontId="5" fillId="0" borderId="8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9" fillId="0" borderId="0" xfId="0" applyFont="1"/>
    <xf numFmtId="0" fontId="5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/>
    <xf numFmtId="0" fontId="7" fillId="2" borderId="17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Border="1"/>
    <xf numFmtId="0" fontId="5" fillId="0" borderId="24" xfId="0" applyFont="1" applyBorder="1"/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13" xfId="0" applyFont="1" applyBorder="1"/>
    <xf numFmtId="0" fontId="8" fillId="0" borderId="0" xfId="0" applyFont="1"/>
    <xf numFmtId="0" fontId="16" fillId="0" borderId="0" xfId="0" applyFont="1" applyBorder="1"/>
    <xf numFmtId="0" fontId="14" fillId="0" borderId="0" xfId="0" applyFont="1" applyBorder="1"/>
    <xf numFmtId="0" fontId="9" fillId="0" borderId="2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0" xfId="0" applyFont="1" applyBorder="1"/>
    <xf numFmtId="0" fontId="7" fillId="3" borderId="0" xfId="0" applyFont="1" applyFill="1" applyBorder="1"/>
    <xf numFmtId="0" fontId="9" fillId="0" borderId="0" xfId="0" applyFont="1" applyBorder="1"/>
    <xf numFmtId="0" fontId="10" fillId="0" borderId="0" xfId="0" applyFont="1" applyAlignment="1">
      <alignment horizontal="right"/>
    </xf>
    <xf numFmtId="0" fontId="8" fillId="2" borderId="9" xfId="0" applyFont="1" applyFill="1" applyBorder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8" fillId="0" borderId="0" xfId="0" applyFont="1"/>
    <xf numFmtId="0" fontId="18" fillId="2" borderId="13" xfId="0" applyFont="1" applyFill="1" applyBorder="1"/>
    <xf numFmtId="0" fontId="7" fillId="4" borderId="25" xfId="0" applyFont="1" applyFill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1" fillId="3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20" fillId="0" borderId="0" xfId="0" applyFont="1"/>
    <xf numFmtId="0" fontId="33" fillId="0" borderId="0" xfId="0" applyFont="1" applyAlignment="1">
      <alignment horizontal="center" vertical="center"/>
    </xf>
    <xf numFmtId="0" fontId="33" fillId="0" borderId="0" xfId="0" applyFont="1"/>
    <xf numFmtId="0" fontId="33" fillId="0" borderId="13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6" fillId="0" borderId="0" xfId="0" applyFont="1" applyBorder="1" applyAlignment="1">
      <alignment vertical="center" wrapText="1"/>
    </xf>
    <xf numFmtId="0" fontId="33" fillId="0" borderId="0" xfId="0" applyFont="1" applyBorder="1"/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7" fillId="0" borderId="25" xfId="0" applyFont="1" applyBorder="1"/>
    <xf numFmtId="0" fontId="34" fillId="0" borderId="13" xfId="0" applyFont="1" applyFill="1" applyBorder="1" applyAlignment="1">
      <alignment horizontal="center" vertical="center"/>
    </xf>
    <xf numFmtId="0" fontId="33" fillId="4" borderId="31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4" borderId="31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33" fillId="0" borderId="3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5" fillId="0" borderId="33" xfId="0" applyFont="1" applyFill="1" applyBorder="1" applyAlignment="1">
      <alignment horizontal="center" vertical="center"/>
    </xf>
    <xf numFmtId="0" fontId="19" fillId="0" borderId="0" xfId="0" applyFont="1"/>
    <xf numFmtId="0" fontId="23" fillId="0" borderId="0" xfId="0" applyFont="1" applyAlignment="1">
      <alignment horizontal="right"/>
    </xf>
    <xf numFmtId="0" fontId="37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24" fillId="0" borderId="0" xfId="0" applyFont="1" applyBorder="1"/>
    <xf numFmtId="0" fontId="23" fillId="0" borderId="0" xfId="0" applyFont="1" applyBorder="1"/>
    <xf numFmtId="0" fontId="34" fillId="0" borderId="0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5" fillId="4" borderId="18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33" fillId="4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38" fillId="0" borderId="0" xfId="0" applyFont="1" applyBorder="1" applyAlignment="1">
      <alignment horizontal="right" vertical="center" wrapText="1"/>
    </xf>
    <xf numFmtId="0" fontId="31" fillId="0" borderId="26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3" fillId="0" borderId="32" xfId="0" applyFont="1" applyBorder="1"/>
    <xf numFmtId="0" fontId="39" fillId="0" borderId="0" xfId="0" applyFont="1" applyBorder="1" applyAlignment="1">
      <alignment vertical="center" wrapText="1"/>
    </xf>
    <xf numFmtId="0" fontId="33" fillId="4" borderId="24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5" fillId="0" borderId="32" xfId="0" applyFont="1" applyBorder="1"/>
    <xf numFmtId="0" fontId="5" fillId="0" borderId="24" xfId="0" applyFont="1" applyBorder="1" applyAlignment="1">
      <alignment horizontal="center" vertical="center"/>
    </xf>
    <xf numFmtId="0" fontId="10" fillId="0" borderId="0" xfId="0" applyFont="1" applyBorder="1"/>
    <xf numFmtId="0" fontId="40" fillId="0" borderId="0" xfId="0" applyFont="1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textRotation="90" wrapText="1"/>
    </xf>
    <xf numFmtId="0" fontId="8" fillId="0" borderId="0" xfId="0" applyFont="1" applyBorder="1" applyAlignment="1">
      <alignment horizontal="center" vertical="center" textRotation="90" wrapText="1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textRotation="90"/>
    </xf>
    <xf numFmtId="0" fontId="10" fillId="0" borderId="0" xfId="0" applyFont="1" applyBorder="1" applyAlignment="1">
      <alignment horizontal="center" textRotation="90"/>
    </xf>
    <xf numFmtId="0" fontId="10" fillId="0" borderId="32" xfId="0" applyFont="1" applyBorder="1" applyAlignment="1">
      <alignment horizontal="center" vertical="center"/>
    </xf>
    <xf numFmtId="0" fontId="5" fillId="0" borderId="35" xfId="0" applyFont="1" applyBorder="1" applyAlignment="1">
      <alignment horizontal="left"/>
    </xf>
    <xf numFmtId="0" fontId="25" fillId="0" borderId="0" xfId="0" applyFont="1" applyBorder="1" applyAlignment="1">
      <alignment horizontal="right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26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34" fillId="0" borderId="25" xfId="0" applyFont="1" applyBorder="1"/>
    <xf numFmtId="0" fontId="38" fillId="0" borderId="18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24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0" fontId="34" fillId="3" borderId="17" xfId="0" applyFont="1" applyFill="1" applyBorder="1" applyAlignment="1">
      <alignment horizontal="center" vertical="center"/>
    </xf>
    <xf numFmtId="1" fontId="34" fillId="3" borderId="17" xfId="0" applyNumberFormat="1" applyFont="1" applyFill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34" fillId="4" borderId="17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38" fillId="0" borderId="27" xfId="0" applyFont="1" applyFill="1" applyBorder="1" applyAlignment="1">
      <alignment horizontal="center" vertical="center"/>
    </xf>
    <xf numFmtId="0" fontId="34" fillId="0" borderId="25" xfId="0" applyFont="1" applyFill="1" applyBorder="1" applyAlignment="1">
      <alignment horizontal="center" vertical="center"/>
    </xf>
    <xf numFmtId="0" fontId="33" fillId="0" borderId="24" xfId="0" applyFont="1" applyBorder="1"/>
    <xf numFmtId="0" fontId="7" fillId="4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8" fillId="0" borderId="13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4" fillId="4" borderId="13" xfId="0" applyFont="1" applyFill="1" applyBorder="1" applyAlignment="1">
      <alignment horizontal="center" vertical="center"/>
    </xf>
    <xf numFmtId="0" fontId="38" fillId="4" borderId="27" xfId="0" applyFont="1" applyFill="1" applyBorder="1" applyAlignment="1">
      <alignment horizontal="center" vertical="center"/>
    </xf>
    <xf numFmtId="0" fontId="35" fillId="0" borderId="0" xfId="0" applyFont="1"/>
    <xf numFmtId="0" fontId="38" fillId="0" borderId="26" xfId="0" applyFont="1" applyBorder="1" applyAlignment="1">
      <alignment horizontal="center" vertical="center"/>
    </xf>
    <xf numFmtId="0" fontId="38" fillId="0" borderId="26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5" fillId="0" borderId="24" xfId="0" applyFont="1" applyBorder="1" applyAlignment="1">
      <alignment horizontal="center"/>
    </xf>
    <xf numFmtId="0" fontId="35" fillId="0" borderId="32" xfId="0" applyFont="1" applyBorder="1" applyAlignment="1">
      <alignment horizontal="center" vertical="center"/>
    </xf>
    <xf numFmtId="0" fontId="33" fillId="4" borderId="32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43" fillId="4" borderId="13" xfId="0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left"/>
    </xf>
    <xf numFmtId="0" fontId="34" fillId="5" borderId="1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44" fillId="4" borderId="2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5" fillId="4" borderId="0" xfId="0" applyFont="1" applyFill="1"/>
    <xf numFmtId="0" fontId="13" fillId="0" borderId="18" xfId="0" applyFont="1" applyFill="1" applyBorder="1" applyAlignment="1">
      <alignment horizontal="center" vertical="center"/>
    </xf>
    <xf numFmtId="0" fontId="5" fillId="0" borderId="0" xfId="0" applyFont="1" applyFill="1"/>
    <xf numFmtId="0" fontId="33" fillId="0" borderId="26" xfId="0" applyFont="1" applyFill="1" applyBorder="1" applyAlignment="1">
      <alignment horizontal="center" vertical="center"/>
    </xf>
    <xf numFmtId="0" fontId="44" fillId="0" borderId="17" xfId="0" applyFont="1" applyFill="1" applyBorder="1" applyAlignment="1">
      <alignment horizontal="center" vertical="center"/>
    </xf>
    <xf numFmtId="0" fontId="44" fillId="0" borderId="13" xfId="0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/>
    </xf>
    <xf numFmtId="0" fontId="33" fillId="0" borderId="26" xfId="0" applyFont="1" applyFill="1" applyBorder="1" applyAlignment="1">
      <alignment horizontal="center"/>
    </xf>
    <xf numFmtId="0" fontId="7" fillId="0" borderId="25" xfId="0" applyFont="1" applyFill="1" applyBorder="1"/>
    <xf numFmtId="0" fontId="31" fillId="0" borderId="13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4" fillId="0" borderId="25" xfId="0" applyFont="1" applyFill="1" applyBorder="1"/>
    <xf numFmtId="0" fontId="33" fillId="0" borderId="13" xfId="0" applyFont="1" applyFill="1" applyBorder="1"/>
    <xf numFmtId="0" fontId="42" fillId="0" borderId="13" xfId="0" applyFont="1" applyFill="1" applyBorder="1" applyAlignment="1">
      <alignment horizontal="center" vertical="center"/>
    </xf>
    <xf numFmtId="0" fontId="7" fillId="0" borderId="26" xfId="0" applyFont="1" applyFill="1" applyBorder="1"/>
    <xf numFmtId="0" fontId="9" fillId="0" borderId="27" xfId="0" applyFont="1" applyFill="1" applyBorder="1"/>
    <xf numFmtId="0" fontId="34" fillId="0" borderId="26" xfId="0" applyFont="1" applyFill="1" applyBorder="1"/>
    <xf numFmtId="0" fontId="42" fillId="0" borderId="27" xfId="0" applyFont="1" applyFill="1" applyBorder="1"/>
    <xf numFmtId="0" fontId="42" fillId="0" borderId="26" xfId="0" applyFont="1" applyFill="1" applyBorder="1" applyAlignment="1">
      <alignment horizontal="center" vertical="center"/>
    </xf>
    <xf numFmtId="0" fontId="7" fillId="0" borderId="17" xfId="0" applyFont="1" applyFill="1" applyBorder="1"/>
    <xf numFmtId="0" fontId="7" fillId="0" borderId="13" xfId="0" applyFont="1" applyFill="1" applyBorder="1"/>
    <xf numFmtId="0" fontId="9" fillId="0" borderId="18" xfId="0" applyFont="1" applyFill="1" applyBorder="1"/>
    <xf numFmtId="0" fontId="34" fillId="0" borderId="17" xfId="0" applyFont="1" applyFill="1" applyBorder="1"/>
    <xf numFmtId="0" fontId="34" fillId="0" borderId="13" xfId="0" applyFont="1" applyFill="1" applyBorder="1"/>
    <xf numFmtId="0" fontId="42" fillId="0" borderId="18" xfId="0" applyFont="1" applyFill="1" applyBorder="1"/>
    <xf numFmtId="0" fontId="31" fillId="0" borderId="17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34" fillId="0" borderId="28" xfId="0" applyFont="1" applyFill="1" applyBorder="1" applyAlignment="1">
      <alignment horizontal="center" vertical="center"/>
    </xf>
    <xf numFmtId="0" fontId="34" fillId="0" borderId="29" xfId="0" applyFont="1" applyFill="1" applyBorder="1" applyAlignment="1">
      <alignment horizontal="center" vertical="center"/>
    </xf>
    <xf numFmtId="0" fontId="42" fillId="0" borderId="30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42" fillId="0" borderId="21" xfId="0" applyFont="1" applyFill="1" applyBorder="1" applyAlignment="1">
      <alignment horizontal="center" vertical="center"/>
    </xf>
    <xf numFmtId="0" fontId="42" fillId="0" borderId="27" xfId="0" applyFont="1" applyFill="1" applyBorder="1" applyAlignment="1">
      <alignment horizontal="center" vertical="center"/>
    </xf>
    <xf numFmtId="0" fontId="45" fillId="0" borderId="27" xfId="0" applyFont="1" applyFill="1" applyBorder="1" applyAlignment="1">
      <alignment horizontal="center" vertical="center"/>
    </xf>
    <xf numFmtId="0" fontId="42" fillId="0" borderId="31" xfId="0" applyFont="1" applyFill="1" applyBorder="1" applyAlignment="1">
      <alignment horizontal="center" vertical="center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0" fontId="0" fillId="4" borderId="13" xfId="0" applyFont="1" applyFill="1" applyBorder="1" applyAlignment="1">
      <alignment vertical="center"/>
    </xf>
    <xf numFmtId="0" fontId="0" fillId="4" borderId="13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33" fillId="4" borderId="13" xfId="0" applyFont="1" applyFill="1" applyBorder="1" applyAlignment="1">
      <alignment horizontal="center" vertical="center"/>
    </xf>
    <xf numFmtId="0" fontId="33" fillId="4" borderId="26" xfId="0" applyFont="1" applyFill="1" applyBorder="1" applyAlignment="1">
      <alignment horizontal="center" vertical="center"/>
    </xf>
    <xf numFmtId="0" fontId="34" fillId="4" borderId="25" xfId="0" applyFont="1" applyFill="1" applyBorder="1" applyAlignment="1">
      <alignment horizontal="center" vertical="center"/>
    </xf>
    <xf numFmtId="0" fontId="34" fillId="4" borderId="26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5" fillId="4" borderId="0" xfId="0" applyFont="1" applyFill="1" applyBorder="1"/>
    <xf numFmtId="0" fontId="43" fillId="4" borderId="1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38" fillId="4" borderId="1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42" fillId="0" borderId="37" xfId="0" applyFont="1" applyBorder="1" applyAlignment="1">
      <alignment horizontal="left"/>
    </xf>
    <xf numFmtId="0" fontId="30" fillId="6" borderId="38" xfId="0" applyFont="1" applyFill="1" applyBorder="1" applyAlignment="1">
      <alignment horizontal="left" vertical="center"/>
    </xf>
    <xf numFmtId="0" fontId="30" fillId="7" borderId="38" xfId="0" applyFont="1" applyFill="1" applyBorder="1" applyAlignment="1">
      <alignment horizontal="left" vertical="center"/>
    </xf>
    <xf numFmtId="0" fontId="30" fillId="8" borderId="38" xfId="0" applyFont="1" applyFill="1" applyBorder="1" applyAlignment="1">
      <alignment horizontal="left" vertical="center"/>
    </xf>
    <xf numFmtId="0" fontId="30" fillId="9" borderId="37" xfId="0" applyFont="1" applyFill="1" applyBorder="1"/>
    <xf numFmtId="0" fontId="30" fillId="0" borderId="13" xfId="0" applyFont="1" applyBorder="1" applyAlignment="1">
      <alignment horizontal="center" vertical="center"/>
    </xf>
    <xf numFmtId="0" fontId="30" fillId="6" borderId="26" xfId="0" applyFont="1" applyFill="1" applyBorder="1" applyAlignment="1">
      <alignment horizontal="center" vertical="center"/>
    </xf>
    <xf numFmtId="0" fontId="30" fillId="6" borderId="13" xfId="0" applyFont="1" applyFill="1" applyBorder="1" applyAlignment="1">
      <alignment horizontal="center" vertical="center"/>
    </xf>
    <xf numFmtId="0" fontId="30" fillId="7" borderId="26" xfId="0" applyFont="1" applyFill="1" applyBorder="1" applyAlignment="1">
      <alignment horizontal="center" vertical="center"/>
    </xf>
    <xf numFmtId="0" fontId="30" fillId="7" borderId="13" xfId="0" applyFont="1" applyFill="1" applyBorder="1" applyAlignment="1">
      <alignment horizontal="center" vertical="center"/>
    </xf>
    <xf numFmtId="0" fontId="30" fillId="8" borderId="26" xfId="0" applyFont="1" applyFill="1" applyBorder="1" applyAlignment="1">
      <alignment horizontal="center" vertical="center"/>
    </xf>
    <xf numFmtId="0" fontId="30" fillId="8" borderId="13" xfId="0" applyFont="1" applyFill="1" applyBorder="1" applyAlignment="1">
      <alignment horizontal="center" vertical="center"/>
    </xf>
    <xf numFmtId="0" fontId="23" fillId="0" borderId="0" xfId="0" applyFont="1"/>
    <xf numFmtId="0" fontId="30" fillId="0" borderId="0" xfId="0" applyFont="1"/>
    <xf numFmtId="0" fontId="42" fillId="9" borderId="26" xfId="0" applyFont="1" applyFill="1" applyBorder="1" applyAlignment="1">
      <alignment horizontal="center" vertical="center"/>
    </xf>
    <xf numFmtId="0" fontId="42" fillId="9" borderId="13" xfId="0" applyFont="1" applyFill="1" applyBorder="1" applyAlignment="1">
      <alignment horizontal="center" vertical="center"/>
    </xf>
    <xf numFmtId="0" fontId="30" fillId="0" borderId="34" xfId="0" applyFont="1" applyBorder="1"/>
    <xf numFmtId="0" fontId="42" fillId="0" borderId="34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right"/>
    </xf>
    <xf numFmtId="0" fontId="5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0" borderId="3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1" fillId="0" borderId="4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vertical="center"/>
    </xf>
    <xf numFmtId="0" fontId="7" fillId="0" borderId="61" xfId="0" applyFont="1" applyBorder="1" applyAlignment="1">
      <alignment vertical="center"/>
    </xf>
    <xf numFmtId="0" fontId="8" fillId="0" borderId="62" xfId="0" applyFont="1" applyBorder="1" applyAlignment="1">
      <alignment horizontal="center" textRotation="90" wrapText="1"/>
    </xf>
    <xf numFmtId="0" fontId="8" fillId="0" borderId="63" xfId="0" applyFont="1" applyBorder="1" applyAlignment="1">
      <alignment horizontal="center" textRotation="90" wrapText="1"/>
    </xf>
    <xf numFmtId="0" fontId="8" fillId="0" borderId="64" xfId="0" applyFont="1" applyBorder="1" applyAlignment="1">
      <alignment horizontal="center" textRotation="90" wrapText="1"/>
    </xf>
    <xf numFmtId="0" fontId="8" fillId="0" borderId="62" xfId="0" applyFont="1" applyBorder="1" applyAlignment="1">
      <alignment horizontal="center" vertical="center" textRotation="90" wrapText="1"/>
    </xf>
    <xf numFmtId="0" fontId="8" fillId="0" borderId="63" xfId="0" applyFont="1" applyBorder="1" applyAlignment="1">
      <alignment horizontal="center" vertical="center" textRotation="90" wrapText="1"/>
    </xf>
    <xf numFmtId="0" fontId="8" fillId="0" borderId="64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10" fillId="0" borderId="54" xfId="0" applyFont="1" applyBorder="1" applyAlignment="1">
      <alignment horizontal="center" textRotation="90"/>
    </xf>
    <xf numFmtId="0" fontId="10" fillId="0" borderId="43" xfId="0" applyFont="1" applyBorder="1" applyAlignment="1">
      <alignment horizontal="center" textRotation="90"/>
    </xf>
    <xf numFmtId="0" fontId="9" fillId="0" borderId="55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5" fillId="4" borderId="20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textRotation="90"/>
    </xf>
    <xf numFmtId="0" fontId="5" fillId="0" borderId="56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7" fillId="10" borderId="24" xfId="0" applyFont="1" applyFill="1" applyBorder="1" applyAlignment="1">
      <alignment horizontal="left" vertical="center"/>
    </xf>
    <xf numFmtId="0" fontId="8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 textRotation="90"/>
    </xf>
    <xf numFmtId="0" fontId="8" fillId="0" borderId="48" xfId="0" applyFont="1" applyBorder="1" applyAlignment="1">
      <alignment horizontal="center" textRotation="90"/>
    </xf>
    <xf numFmtId="0" fontId="34" fillId="10" borderId="0" xfId="0" applyFont="1" applyFill="1" applyAlignment="1">
      <alignment horizontal="left" vertical="center"/>
    </xf>
    <xf numFmtId="0" fontId="7" fillId="10" borderId="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" fontId="8" fillId="0" borderId="10" xfId="0" applyNumberFormat="1" applyFont="1" applyBorder="1" applyAlignment="1">
      <alignment horizontal="center"/>
    </xf>
    <xf numFmtId="0" fontId="8" fillId="0" borderId="2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29" fillId="10" borderId="0" xfId="0" applyFont="1" applyFill="1" applyBorder="1" applyAlignment="1">
      <alignment horizontal="left" vertical="center" wrapText="1"/>
    </xf>
    <xf numFmtId="0" fontId="45" fillId="10" borderId="0" xfId="0" applyFont="1" applyFill="1" applyBorder="1" applyAlignment="1">
      <alignment horizontal="left" vertical="center" wrapText="1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2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topLeftCell="A4" workbookViewId="0">
      <selection activeCell="L36" sqref="L36"/>
    </sheetView>
  </sheetViews>
  <sheetFormatPr defaultRowHeight="12.75" x14ac:dyDescent="0.2"/>
  <cols>
    <col min="1" max="1" width="9.140625" style="13"/>
    <col min="2" max="2" width="5.85546875" style="13" customWidth="1"/>
    <col min="3" max="4" width="9.140625" style="13"/>
    <col min="5" max="5" width="6.28515625" style="13" bestFit="1" customWidth="1"/>
    <col min="6" max="6" width="9.140625" style="13"/>
    <col min="7" max="7" width="7.28515625" style="13" customWidth="1"/>
    <col min="8" max="8" width="9.140625" style="13"/>
    <col min="9" max="9" width="5.28515625" style="13" customWidth="1"/>
    <col min="10" max="16384" width="9.140625" style="13"/>
  </cols>
  <sheetData>
    <row r="2" spans="1:14" ht="23.25" x14ac:dyDescent="0.2">
      <c r="A2" s="332" t="s">
        <v>286</v>
      </c>
      <c r="B2" s="332"/>
      <c r="C2" s="333"/>
      <c r="D2" s="333"/>
      <c r="E2" s="333"/>
      <c r="F2" s="333"/>
      <c r="G2" s="333"/>
      <c r="H2" s="333"/>
      <c r="I2" s="333"/>
      <c r="J2" s="331"/>
      <c r="K2" s="331"/>
    </row>
    <row r="4" spans="1:14" ht="23.25" x14ac:dyDescent="0.2">
      <c r="A4" s="362" t="s">
        <v>287</v>
      </c>
      <c r="B4" s="362"/>
      <c r="C4" s="362"/>
      <c r="D4" s="362"/>
      <c r="E4" s="362"/>
      <c r="F4" s="362"/>
      <c r="G4" s="362"/>
      <c r="H4" s="362"/>
      <c r="I4" s="362"/>
      <c r="J4" s="363"/>
      <c r="K4" s="363"/>
    </row>
    <row r="5" spans="1:14" ht="20.25" x14ac:dyDescent="0.2">
      <c r="A5" s="364" t="s">
        <v>293</v>
      </c>
      <c r="B5" s="364"/>
      <c r="C5" s="364"/>
      <c r="D5" s="364"/>
      <c r="E5" s="364"/>
      <c r="F5" s="364"/>
      <c r="G5" s="364"/>
      <c r="H5" s="364"/>
      <c r="I5" s="364"/>
      <c r="J5" s="363"/>
      <c r="K5" s="363"/>
    </row>
    <row r="6" spans="1:14" ht="28.5" customHeight="1" x14ac:dyDescent="0.3">
      <c r="B6" s="372" t="s">
        <v>295</v>
      </c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</row>
    <row r="7" spans="1:14" ht="30.75" customHeight="1" x14ac:dyDescent="0.2">
      <c r="B7" s="371" t="s">
        <v>294</v>
      </c>
      <c r="C7" s="371"/>
      <c r="D7" s="371"/>
      <c r="E7" s="371"/>
      <c r="F7" s="371"/>
      <c r="G7" s="371"/>
      <c r="H7" s="371"/>
      <c r="I7" s="371"/>
      <c r="J7" s="371"/>
      <c r="K7" s="371"/>
      <c r="L7" s="371"/>
    </row>
    <row r="8" spans="1:14" ht="20.25" x14ac:dyDescent="0.3">
      <c r="C8" s="2"/>
    </row>
    <row r="9" spans="1:14" ht="20.25" x14ac:dyDescent="0.3">
      <c r="A9" s="365" t="s">
        <v>292</v>
      </c>
      <c r="B9" s="365"/>
      <c r="C9" s="365"/>
      <c r="D9" s="365"/>
      <c r="E9" s="365"/>
      <c r="F9" s="365"/>
      <c r="G9" s="365"/>
      <c r="H9" s="365"/>
    </row>
    <row r="10" spans="1:14" ht="20.25" x14ac:dyDescent="0.3">
      <c r="C10" s="2"/>
      <c r="D10" s="2"/>
    </row>
    <row r="12" spans="1:14" ht="13.5" thickBot="1" x14ac:dyDescent="0.25">
      <c r="G12" s="68"/>
      <c r="I12" s="68"/>
    </row>
    <row r="13" spans="1:14" ht="15.75" thickBot="1" x14ac:dyDescent="0.25">
      <c r="F13" s="366" t="s">
        <v>288</v>
      </c>
      <c r="G13" s="367"/>
      <c r="H13" s="367"/>
      <c r="I13" s="368"/>
      <c r="J13" s="45"/>
    </row>
    <row r="14" spans="1:14" ht="27.75" customHeight="1" thickBot="1" x14ac:dyDescent="0.25">
      <c r="F14" s="369" t="s">
        <v>289</v>
      </c>
      <c r="G14" s="370"/>
      <c r="H14" s="369" t="s">
        <v>290</v>
      </c>
      <c r="I14" s="373"/>
    </row>
    <row r="15" spans="1:14" ht="15" x14ac:dyDescent="0.2">
      <c r="B15" s="7" t="s">
        <v>13</v>
      </c>
      <c r="C15" s="340" t="s">
        <v>296</v>
      </c>
      <c r="D15" s="341"/>
      <c r="E15" s="342"/>
      <c r="F15" s="343">
        <f>IE!E22</f>
        <v>390</v>
      </c>
      <c r="G15" s="344"/>
      <c r="H15" s="343">
        <f>IE!D22</f>
        <v>22</v>
      </c>
      <c r="I15" s="345"/>
    </row>
    <row r="16" spans="1:14" ht="15" x14ac:dyDescent="0.2">
      <c r="B16" s="8" t="s">
        <v>14</v>
      </c>
      <c r="C16" s="337" t="s">
        <v>297</v>
      </c>
      <c r="D16" s="338"/>
      <c r="E16" s="339"/>
      <c r="F16" s="352">
        <f>IE!E40</f>
        <v>525</v>
      </c>
      <c r="G16" s="353"/>
      <c r="H16" s="352">
        <f>IE!D40</f>
        <v>50</v>
      </c>
      <c r="I16" s="354"/>
    </row>
    <row r="17" spans="2:9" ht="15" x14ac:dyDescent="0.2">
      <c r="B17" s="8" t="s">
        <v>15</v>
      </c>
      <c r="C17" s="337" t="s">
        <v>298</v>
      </c>
      <c r="D17" s="355"/>
      <c r="E17" s="356"/>
      <c r="F17" s="352">
        <f>IE!E47+IE!E61+IE!E72+IE!E81+IE!E88</f>
        <v>975</v>
      </c>
      <c r="G17" s="353"/>
      <c r="H17" s="352">
        <f>IE!D47+IE!D61+IE!D72+IE!D81+IE!D88</f>
        <v>89</v>
      </c>
      <c r="I17" s="354"/>
    </row>
    <row r="18" spans="2:9" ht="27" customHeight="1" x14ac:dyDescent="0.2">
      <c r="B18" s="9" t="s">
        <v>16</v>
      </c>
      <c r="C18" s="346" t="s">
        <v>299</v>
      </c>
      <c r="D18" s="347"/>
      <c r="E18" s="348"/>
      <c r="F18" s="334">
        <f>IE!E137</f>
        <v>510</v>
      </c>
      <c r="G18" s="335"/>
      <c r="H18" s="334">
        <f>IE!D137</f>
        <v>34</v>
      </c>
      <c r="I18" s="335"/>
    </row>
    <row r="19" spans="2:9" ht="16.5" customHeight="1" thickBot="1" x14ac:dyDescent="0.25">
      <c r="B19" s="10" t="s">
        <v>17</v>
      </c>
      <c r="C19" s="349" t="s">
        <v>301</v>
      </c>
      <c r="D19" s="350"/>
      <c r="E19" s="351"/>
      <c r="F19" s="357">
        <v>0</v>
      </c>
      <c r="G19" s="361"/>
      <c r="H19" s="357">
        <v>15</v>
      </c>
      <c r="I19" s="358"/>
    </row>
    <row r="20" spans="2:9" ht="15.75" thickBot="1" x14ac:dyDescent="0.25">
      <c r="B20" s="4"/>
      <c r="C20" s="5"/>
      <c r="D20" s="6"/>
      <c r="E20" s="11" t="s">
        <v>300</v>
      </c>
      <c r="F20" s="359">
        <f>SUM(F15:G19)</f>
        <v>2400</v>
      </c>
      <c r="G20" s="360"/>
      <c r="H20" s="359">
        <f>SUM(H15:I19)</f>
        <v>210</v>
      </c>
      <c r="I20" s="360"/>
    </row>
    <row r="21" spans="2:9" ht="15" x14ac:dyDescent="0.2">
      <c r="B21" s="1"/>
      <c r="C21" s="1"/>
      <c r="D21" s="1"/>
      <c r="E21" s="1"/>
      <c r="F21" s="1"/>
      <c r="G21" s="1"/>
      <c r="H21" s="1"/>
      <c r="I21" s="1"/>
    </row>
    <row r="23" spans="2:9" ht="15.75" x14ac:dyDescent="0.25">
      <c r="B23" s="3" t="s">
        <v>302</v>
      </c>
      <c r="C23" s="69"/>
    </row>
    <row r="24" spans="2:9" ht="15.75" x14ac:dyDescent="0.25">
      <c r="B24" s="69"/>
      <c r="C24" s="69"/>
    </row>
    <row r="25" spans="2:9" ht="15.75" x14ac:dyDescent="0.25">
      <c r="B25" s="69" t="s">
        <v>2</v>
      </c>
      <c r="C25" s="69" t="s">
        <v>303</v>
      </c>
    </row>
    <row r="26" spans="2:9" ht="15.75" x14ac:dyDescent="0.25">
      <c r="B26" s="69" t="s">
        <v>15</v>
      </c>
      <c r="C26" s="69" t="s">
        <v>304</v>
      </c>
    </row>
    <row r="27" spans="2:9" ht="15.75" x14ac:dyDescent="0.25">
      <c r="B27" s="69" t="s">
        <v>4</v>
      </c>
      <c r="C27" s="69" t="s">
        <v>305</v>
      </c>
    </row>
    <row r="28" spans="2:9" ht="15.75" x14ac:dyDescent="0.25">
      <c r="B28" s="69" t="s">
        <v>5</v>
      </c>
      <c r="C28" s="69" t="s">
        <v>306</v>
      </c>
    </row>
    <row r="29" spans="2:9" ht="8.25" customHeight="1" x14ac:dyDescent="0.25">
      <c r="B29" s="69"/>
      <c r="C29" s="69"/>
    </row>
    <row r="30" spans="2:9" ht="15.75" x14ac:dyDescent="0.25">
      <c r="B30" s="70"/>
      <c r="C30" s="69" t="s">
        <v>307</v>
      </c>
    </row>
    <row r="32" spans="2:9" x14ac:dyDescent="0.2">
      <c r="C32" s="336"/>
      <c r="D32" s="336"/>
      <c r="E32" s="336"/>
      <c r="F32" s="336"/>
      <c r="G32" s="336"/>
      <c r="H32" s="336"/>
    </row>
  </sheetData>
  <mergeCells count="26">
    <mergeCell ref="F17:G17"/>
    <mergeCell ref="H17:I17"/>
    <mergeCell ref="A4:K4"/>
    <mergeCell ref="A5:K5"/>
    <mergeCell ref="A9:H9"/>
    <mergeCell ref="F13:I13"/>
    <mergeCell ref="F14:G14"/>
    <mergeCell ref="B7:L7"/>
    <mergeCell ref="B6:N6"/>
    <mergeCell ref="H14:I14"/>
    <mergeCell ref="H18:I18"/>
    <mergeCell ref="F18:G18"/>
    <mergeCell ref="C32:H32"/>
    <mergeCell ref="C16:E16"/>
    <mergeCell ref="C15:E15"/>
    <mergeCell ref="F15:G15"/>
    <mergeCell ref="H15:I15"/>
    <mergeCell ref="C18:E18"/>
    <mergeCell ref="C19:E19"/>
    <mergeCell ref="F16:G16"/>
    <mergeCell ref="H16:I16"/>
    <mergeCell ref="C17:E17"/>
    <mergeCell ref="H19:I19"/>
    <mergeCell ref="F20:G20"/>
    <mergeCell ref="H20:I20"/>
    <mergeCell ref="F19:G19"/>
  </mergeCells>
  <phoneticPr fontId="0" type="noConversion"/>
  <pageMargins left="0.57999999999999996" right="0.31" top="1" bottom="1" header="0.5" footer="0.5"/>
  <pageSetup paperSize="9" orientation="portrait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54"/>
  <sheetViews>
    <sheetView tabSelected="1" topLeftCell="A4" zoomScale="70" zoomScaleNormal="70" zoomScaleSheetLayoutView="100" workbookViewId="0">
      <selection sqref="A1:AN153"/>
    </sheetView>
  </sheetViews>
  <sheetFormatPr defaultRowHeight="12.75" x14ac:dyDescent="0.2"/>
  <cols>
    <col min="1" max="1" width="13.28515625" style="12" customWidth="1"/>
    <col min="2" max="2" width="6.85546875" style="13" customWidth="1"/>
    <col min="3" max="3" width="90.28515625" style="13" bestFit="1" customWidth="1"/>
    <col min="4" max="4" width="5.140625" style="13" customWidth="1"/>
    <col min="5" max="5" width="7" style="13" customWidth="1"/>
    <col min="6" max="8" width="2.5703125" style="13" customWidth="1"/>
    <col min="9" max="9" width="3.140625" style="13" customWidth="1"/>
    <col min="10" max="10" width="3" style="13" customWidth="1"/>
    <col min="11" max="11" width="2.42578125" style="13" customWidth="1"/>
    <col min="12" max="13" width="2.5703125" style="13" customWidth="1"/>
    <col min="14" max="14" width="3.140625" style="13" customWidth="1"/>
    <col min="15" max="15" width="3" style="13" customWidth="1"/>
    <col min="16" max="18" width="2.5703125" style="13" customWidth="1"/>
    <col min="19" max="19" width="3.140625" style="13" customWidth="1"/>
    <col min="20" max="20" width="2.85546875" style="13" customWidth="1"/>
    <col min="21" max="23" width="2.5703125" style="13" customWidth="1"/>
    <col min="24" max="25" width="2.85546875" style="13" customWidth="1"/>
    <col min="26" max="26" width="2.5703125" style="13" customWidth="1"/>
    <col min="27" max="27" width="3" style="13" customWidth="1"/>
    <col min="28" max="28" width="2.28515625" style="13" customWidth="1"/>
    <col min="29" max="29" width="3.140625" style="13" customWidth="1"/>
    <col min="30" max="30" width="2.85546875" style="13" customWidth="1"/>
    <col min="31" max="31" width="2.5703125" style="13" customWidth="1"/>
    <col min="32" max="32" width="3" style="13" customWidth="1"/>
    <col min="33" max="33" width="2.5703125" style="13" customWidth="1"/>
    <col min="34" max="34" width="3" style="13" customWidth="1"/>
    <col min="35" max="38" width="2.5703125" style="13" customWidth="1"/>
    <col min="39" max="39" width="3.140625" style="13" customWidth="1"/>
    <col min="40" max="40" width="3.28515625" style="13" bestFit="1" customWidth="1"/>
    <col min="41" max="41" width="48.5703125" style="13" customWidth="1"/>
    <col min="42" max="43" width="2.42578125" style="13" customWidth="1"/>
    <col min="44" max="44" width="9.28515625" style="13" customWidth="1"/>
    <col min="45" max="45" width="4.85546875" style="13" customWidth="1"/>
    <col min="46" max="46" width="6" style="13" customWidth="1"/>
    <col min="47" max="16384" width="9.140625" style="13"/>
  </cols>
  <sheetData>
    <row r="1" spans="1:41" ht="18" x14ac:dyDescent="0.25">
      <c r="B1" s="374" t="s">
        <v>291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  <c r="AH1" s="374"/>
      <c r="AI1" s="374"/>
      <c r="AJ1" s="374"/>
      <c r="AK1" s="374"/>
      <c r="AL1" s="374"/>
      <c r="AM1" s="374"/>
      <c r="AN1" s="374"/>
    </row>
    <row r="2" spans="1:41" ht="13.5" thickBot="1" x14ac:dyDescent="0.25"/>
    <row r="3" spans="1:41" ht="14.25" thickTop="1" thickBot="1" x14ac:dyDescent="0.25">
      <c r="A3" s="375" t="s">
        <v>255</v>
      </c>
      <c r="B3" s="376" t="s">
        <v>256</v>
      </c>
      <c r="C3" s="14"/>
      <c r="D3" s="379" t="s">
        <v>254</v>
      </c>
      <c r="E3" s="382" t="s">
        <v>253</v>
      </c>
      <c r="F3" s="385" t="s">
        <v>249</v>
      </c>
      <c r="G3" s="386"/>
      <c r="H3" s="386"/>
      <c r="I3" s="386"/>
      <c r="J3" s="386"/>
      <c r="K3" s="386"/>
      <c r="L3" s="386"/>
      <c r="M3" s="386"/>
      <c r="N3" s="386"/>
      <c r="O3" s="387"/>
      <c r="P3" s="385" t="s">
        <v>250</v>
      </c>
      <c r="Q3" s="386"/>
      <c r="R3" s="386"/>
      <c r="S3" s="386"/>
      <c r="T3" s="386"/>
      <c r="U3" s="386"/>
      <c r="V3" s="386"/>
      <c r="W3" s="386"/>
      <c r="X3" s="386"/>
      <c r="Y3" s="387"/>
      <c r="Z3" s="385" t="s">
        <v>251</v>
      </c>
      <c r="AA3" s="388"/>
      <c r="AB3" s="388"/>
      <c r="AC3" s="388"/>
      <c r="AD3" s="388"/>
      <c r="AE3" s="388"/>
      <c r="AF3" s="388"/>
      <c r="AG3" s="388"/>
      <c r="AH3" s="388"/>
      <c r="AI3" s="389"/>
      <c r="AJ3" s="385" t="s">
        <v>252</v>
      </c>
      <c r="AK3" s="388"/>
      <c r="AL3" s="388"/>
      <c r="AM3" s="388"/>
      <c r="AN3" s="389"/>
    </row>
    <row r="4" spans="1:41" x14ac:dyDescent="0.2">
      <c r="A4" s="375"/>
      <c r="B4" s="377"/>
      <c r="C4" s="164" t="s">
        <v>257</v>
      </c>
      <c r="D4" s="380"/>
      <c r="E4" s="383"/>
      <c r="F4" s="392" t="s">
        <v>0</v>
      </c>
      <c r="G4" s="393"/>
      <c r="H4" s="393"/>
      <c r="I4" s="394"/>
      <c r="J4" s="390" t="s">
        <v>6</v>
      </c>
      <c r="K4" s="392" t="s">
        <v>1</v>
      </c>
      <c r="L4" s="399"/>
      <c r="M4" s="399"/>
      <c r="N4" s="400"/>
      <c r="O4" s="390" t="s">
        <v>6</v>
      </c>
      <c r="P4" s="392" t="s">
        <v>7</v>
      </c>
      <c r="Q4" s="393"/>
      <c r="R4" s="393"/>
      <c r="S4" s="394"/>
      <c r="T4" s="390" t="s">
        <v>6</v>
      </c>
      <c r="U4" s="392" t="s">
        <v>8</v>
      </c>
      <c r="V4" s="399"/>
      <c r="W4" s="399"/>
      <c r="X4" s="400"/>
      <c r="Y4" s="390" t="s">
        <v>6</v>
      </c>
      <c r="Z4" s="392" t="s">
        <v>9</v>
      </c>
      <c r="AA4" s="393"/>
      <c r="AB4" s="393"/>
      <c r="AC4" s="394"/>
      <c r="AD4" s="390" t="s">
        <v>6</v>
      </c>
      <c r="AE4" s="392" t="s">
        <v>10</v>
      </c>
      <c r="AF4" s="393"/>
      <c r="AG4" s="393"/>
      <c r="AH4" s="394"/>
      <c r="AI4" s="390" t="s">
        <v>6</v>
      </c>
      <c r="AJ4" s="392" t="s">
        <v>11</v>
      </c>
      <c r="AK4" s="393"/>
      <c r="AL4" s="393"/>
      <c r="AM4" s="394"/>
      <c r="AN4" s="390" t="s">
        <v>6</v>
      </c>
    </row>
    <row r="5" spans="1:41" ht="13.5" thickBot="1" x14ac:dyDescent="0.25">
      <c r="A5" s="375"/>
      <c r="B5" s="378"/>
      <c r="C5" s="15"/>
      <c r="D5" s="381"/>
      <c r="E5" s="384"/>
      <c r="F5" s="16" t="s">
        <v>2</v>
      </c>
      <c r="G5" s="17" t="s">
        <v>15</v>
      </c>
      <c r="H5" s="17" t="s">
        <v>4</v>
      </c>
      <c r="I5" s="17" t="s">
        <v>5</v>
      </c>
      <c r="J5" s="398"/>
      <c r="K5" s="16" t="s">
        <v>2</v>
      </c>
      <c r="L5" s="17" t="s">
        <v>15</v>
      </c>
      <c r="M5" s="17" t="s">
        <v>4</v>
      </c>
      <c r="N5" s="17" t="s">
        <v>5</v>
      </c>
      <c r="O5" s="398"/>
      <c r="P5" s="16" t="s">
        <v>2</v>
      </c>
      <c r="Q5" s="17" t="s">
        <v>15</v>
      </c>
      <c r="R5" s="17" t="s">
        <v>4</v>
      </c>
      <c r="S5" s="17" t="s">
        <v>5</v>
      </c>
      <c r="T5" s="398"/>
      <c r="U5" s="16" t="s">
        <v>2</v>
      </c>
      <c r="V5" s="17" t="s">
        <v>15</v>
      </c>
      <c r="W5" s="17" t="s">
        <v>4</v>
      </c>
      <c r="X5" s="17" t="s">
        <v>5</v>
      </c>
      <c r="Y5" s="398"/>
      <c r="Z5" s="18" t="s">
        <v>2</v>
      </c>
      <c r="AA5" s="19" t="s">
        <v>15</v>
      </c>
      <c r="AB5" s="19" t="s">
        <v>4</v>
      </c>
      <c r="AC5" s="19" t="s">
        <v>5</v>
      </c>
      <c r="AD5" s="391"/>
      <c r="AE5" s="18" t="s">
        <v>2</v>
      </c>
      <c r="AF5" s="19" t="s">
        <v>15</v>
      </c>
      <c r="AG5" s="19" t="s">
        <v>4</v>
      </c>
      <c r="AH5" s="19" t="s">
        <v>5</v>
      </c>
      <c r="AI5" s="391"/>
      <c r="AJ5" s="18" t="s">
        <v>2</v>
      </c>
      <c r="AK5" s="19" t="s">
        <v>15</v>
      </c>
      <c r="AL5" s="19" t="s">
        <v>4</v>
      </c>
      <c r="AM5" s="19" t="s">
        <v>5</v>
      </c>
      <c r="AN5" s="391"/>
    </row>
    <row r="6" spans="1:41" ht="15" customHeight="1" thickTop="1" x14ac:dyDescent="0.2">
      <c r="A6" s="42"/>
      <c r="B6" s="157"/>
      <c r="C6" s="45"/>
      <c r="D6" s="158"/>
      <c r="E6" s="159"/>
      <c r="F6" s="160"/>
      <c r="G6" s="160"/>
      <c r="H6" s="160"/>
      <c r="I6" s="160"/>
      <c r="J6" s="161"/>
      <c r="K6" s="160"/>
      <c r="L6" s="160"/>
      <c r="M6" s="160"/>
      <c r="N6" s="160"/>
      <c r="O6" s="161"/>
      <c r="P6" s="160"/>
      <c r="Q6" s="160"/>
      <c r="R6" s="160"/>
      <c r="S6" s="160"/>
      <c r="T6" s="161"/>
      <c r="U6" s="160"/>
      <c r="V6" s="160"/>
      <c r="W6" s="160"/>
      <c r="X6" s="160"/>
      <c r="Y6" s="161"/>
      <c r="Z6" s="160"/>
      <c r="AA6" s="160"/>
      <c r="AB6" s="160"/>
      <c r="AC6" s="160"/>
      <c r="AD6" s="162"/>
      <c r="AE6" s="160"/>
      <c r="AF6" s="160"/>
      <c r="AG6" s="160"/>
      <c r="AH6" s="160"/>
      <c r="AI6" s="162"/>
      <c r="AJ6" s="160"/>
      <c r="AK6" s="160"/>
      <c r="AL6" s="160"/>
      <c r="AM6" s="160"/>
      <c r="AN6" s="162"/>
    </row>
    <row r="7" spans="1:41" ht="15" customHeight="1" x14ac:dyDescent="0.2">
      <c r="B7" s="401" t="s">
        <v>258</v>
      </c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1"/>
      <c r="O7" s="401"/>
      <c r="P7" s="401"/>
      <c r="Q7" s="401"/>
      <c r="R7" s="401"/>
      <c r="S7" s="401"/>
      <c r="T7" s="401"/>
      <c r="U7" s="401"/>
      <c r="V7" s="401"/>
      <c r="W7" s="401"/>
      <c r="X7" s="401"/>
      <c r="Y7" s="401"/>
      <c r="Z7" s="401"/>
      <c r="AA7" s="401"/>
      <c r="AB7" s="401"/>
      <c r="AC7" s="401"/>
      <c r="AD7" s="401"/>
      <c r="AE7" s="401"/>
      <c r="AF7" s="401"/>
      <c r="AG7" s="401"/>
      <c r="AH7" s="401"/>
      <c r="AI7" s="401"/>
      <c r="AJ7" s="401"/>
      <c r="AK7" s="401"/>
      <c r="AL7" s="401"/>
      <c r="AM7" s="401"/>
      <c r="AN7" s="401"/>
    </row>
    <row r="8" spans="1:41" ht="15" customHeight="1" x14ac:dyDescent="0.2">
      <c r="A8" s="21" t="s">
        <v>239</v>
      </c>
      <c r="B8" s="315" t="s">
        <v>95</v>
      </c>
      <c r="C8" s="283" t="s">
        <v>232</v>
      </c>
      <c r="D8" s="220">
        <v>30</v>
      </c>
      <c r="E8" s="109">
        <f>15*SUM(F8:I8,K8:N8,P8:S8,U8:X8,Z8:AC8,AE8:AH8,AJ8:AM8)</f>
        <v>30</v>
      </c>
      <c r="F8" s="25"/>
      <c r="G8" s="26"/>
      <c r="H8" s="26">
        <v>2</v>
      </c>
      <c r="I8" s="26"/>
      <c r="J8" s="27">
        <v>3</v>
      </c>
      <c r="K8" s="25"/>
      <c r="L8" s="26"/>
      <c r="M8" s="26"/>
      <c r="N8" s="26"/>
      <c r="O8" s="27"/>
      <c r="P8" s="25"/>
      <c r="Q8" s="26"/>
      <c r="R8" s="26"/>
      <c r="S8" s="26"/>
      <c r="T8" s="27"/>
      <c r="U8" s="25"/>
      <c r="V8" s="26"/>
      <c r="W8" s="26"/>
      <c r="X8" s="26"/>
      <c r="Y8" s="27"/>
      <c r="Z8" s="25"/>
      <c r="AA8" s="26"/>
      <c r="AB8" s="26"/>
      <c r="AC8" s="26"/>
      <c r="AD8" s="27"/>
      <c r="AE8" s="25"/>
      <c r="AF8" s="26"/>
      <c r="AG8" s="26"/>
      <c r="AH8" s="26"/>
      <c r="AI8" s="27"/>
      <c r="AJ8" s="25"/>
      <c r="AK8" s="26"/>
      <c r="AL8" s="26"/>
      <c r="AM8" s="26"/>
      <c r="AN8" s="27"/>
      <c r="AO8" s="13" t="s">
        <v>183</v>
      </c>
    </row>
    <row r="9" spans="1:41" ht="15" customHeight="1" x14ac:dyDescent="0.2">
      <c r="A9" s="21" t="s">
        <v>239</v>
      </c>
      <c r="B9" s="315" t="s">
        <v>96</v>
      </c>
      <c r="C9" s="283" t="s">
        <v>23</v>
      </c>
      <c r="D9" s="220">
        <v>30</v>
      </c>
      <c r="E9" s="109">
        <f t="shared" ref="E9:E21" si="0">15*SUM(F9:I9,K9:N9,P9:S9,U9:X9,Z9:AC9,AE9:AH9,AJ9:AM9)</f>
        <v>30</v>
      </c>
      <c r="F9" s="25"/>
      <c r="G9" s="26"/>
      <c r="H9" s="26"/>
      <c r="I9" s="26"/>
      <c r="J9" s="27"/>
      <c r="K9" s="25"/>
      <c r="L9" s="26"/>
      <c r="M9" s="26"/>
      <c r="N9" s="26"/>
      <c r="O9" s="27"/>
      <c r="P9" s="25">
        <v>1</v>
      </c>
      <c r="Q9" s="26">
        <v>1</v>
      </c>
      <c r="R9" s="26"/>
      <c r="S9" s="26"/>
      <c r="T9" s="27">
        <v>2</v>
      </c>
      <c r="U9" s="25"/>
      <c r="V9" s="26"/>
      <c r="W9" s="26"/>
      <c r="X9" s="26"/>
      <c r="Y9" s="27"/>
      <c r="Z9" s="25"/>
      <c r="AA9" s="26"/>
      <c r="AB9" s="26"/>
      <c r="AC9" s="26"/>
      <c r="AD9" s="27"/>
      <c r="AE9" s="25"/>
      <c r="AF9" s="26"/>
      <c r="AG9" s="26"/>
      <c r="AH9" s="26"/>
      <c r="AI9" s="27"/>
      <c r="AJ9" s="25"/>
      <c r="AK9" s="26"/>
      <c r="AL9" s="26"/>
      <c r="AM9" s="26"/>
      <c r="AN9" s="27"/>
      <c r="AO9" s="13" t="s">
        <v>66</v>
      </c>
    </row>
    <row r="10" spans="1:41" ht="15" customHeight="1" x14ac:dyDescent="0.2">
      <c r="A10" s="21" t="s">
        <v>239</v>
      </c>
      <c r="B10" s="315" t="s">
        <v>97</v>
      </c>
      <c r="C10" s="283" t="s">
        <v>24</v>
      </c>
      <c r="D10" s="220">
        <v>15</v>
      </c>
      <c r="E10" s="109">
        <f t="shared" si="0"/>
        <v>15</v>
      </c>
      <c r="F10" s="25"/>
      <c r="G10" s="26"/>
      <c r="H10" s="26"/>
      <c r="I10" s="26"/>
      <c r="J10" s="27"/>
      <c r="K10" s="25"/>
      <c r="L10" s="26"/>
      <c r="M10" s="26"/>
      <c r="N10" s="26"/>
      <c r="O10" s="27"/>
      <c r="P10" s="25"/>
      <c r="Q10" s="26"/>
      <c r="R10" s="26"/>
      <c r="S10" s="26">
        <v>1</v>
      </c>
      <c r="T10" s="27">
        <v>1</v>
      </c>
      <c r="U10" s="25"/>
      <c r="V10" s="26"/>
      <c r="W10" s="26"/>
      <c r="X10" s="26"/>
      <c r="Y10" s="27"/>
      <c r="Z10" s="25"/>
      <c r="AA10" s="26"/>
      <c r="AB10" s="26"/>
      <c r="AC10" s="26"/>
      <c r="AD10" s="27"/>
      <c r="AE10" s="25"/>
      <c r="AF10" s="26"/>
      <c r="AG10" s="26"/>
      <c r="AH10" s="26"/>
      <c r="AI10" s="27"/>
      <c r="AJ10" s="25"/>
      <c r="AK10" s="26"/>
      <c r="AL10" s="26"/>
      <c r="AM10" s="26"/>
      <c r="AN10" s="27"/>
      <c r="AO10" s="13" t="s">
        <v>53</v>
      </c>
    </row>
    <row r="11" spans="1:41" ht="15" customHeight="1" x14ac:dyDescent="0.2">
      <c r="A11" s="21" t="s">
        <v>239</v>
      </c>
      <c r="B11" s="315" t="s">
        <v>98</v>
      </c>
      <c r="C11" s="284" t="s">
        <v>233</v>
      </c>
      <c r="D11" s="220">
        <v>30</v>
      </c>
      <c r="E11" s="109">
        <f t="shared" si="0"/>
        <v>30</v>
      </c>
      <c r="F11" s="25">
        <v>1</v>
      </c>
      <c r="G11" s="26"/>
      <c r="H11" s="26">
        <v>1</v>
      </c>
      <c r="I11" s="26"/>
      <c r="J11" s="28">
        <v>3</v>
      </c>
      <c r="K11" s="25"/>
      <c r="L11" s="26"/>
      <c r="M11" s="26"/>
      <c r="N11" s="26"/>
      <c r="O11" s="27"/>
      <c r="P11" s="25"/>
      <c r="Q11" s="26"/>
      <c r="R11" s="26"/>
      <c r="S11" s="26"/>
      <c r="T11" s="27"/>
      <c r="U11" s="25"/>
      <c r="V11" s="26"/>
      <c r="W11" s="26"/>
      <c r="X11" s="26"/>
      <c r="Y11" s="27"/>
      <c r="Z11" s="25"/>
      <c r="AA11" s="26"/>
      <c r="AB11" s="26"/>
      <c r="AC11" s="26"/>
      <c r="AD11" s="27"/>
      <c r="AE11" s="25"/>
      <c r="AF11" s="26"/>
      <c r="AG11" s="26"/>
      <c r="AH11" s="26"/>
      <c r="AI11" s="27"/>
      <c r="AJ11" s="25"/>
      <c r="AK11" s="26"/>
      <c r="AL11" s="26"/>
      <c r="AM11" s="26"/>
      <c r="AN11" s="27"/>
      <c r="AO11" s="13" t="s">
        <v>79</v>
      </c>
    </row>
    <row r="12" spans="1:41" s="224" customFormat="1" ht="15" customHeight="1" x14ac:dyDescent="0.2">
      <c r="A12" s="220" t="s">
        <v>239</v>
      </c>
      <c r="B12" s="315" t="s">
        <v>99</v>
      </c>
      <c r="C12" s="292" t="s">
        <v>262</v>
      </c>
      <c r="D12" s="220">
        <v>30</v>
      </c>
      <c r="E12" s="109">
        <f t="shared" si="0"/>
        <v>30</v>
      </c>
      <c r="F12" s="76">
        <v>1</v>
      </c>
      <c r="G12" s="294"/>
      <c r="H12" s="294">
        <v>1</v>
      </c>
      <c r="I12" s="294"/>
      <c r="J12" s="296">
        <v>2</v>
      </c>
      <c r="K12" s="76"/>
      <c r="L12" s="294"/>
      <c r="M12" s="294"/>
      <c r="N12" s="294"/>
      <c r="O12" s="296"/>
      <c r="P12" s="76"/>
      <c r="Q12" s="294"/>
      <c r="R12" s="294"/>
      <c r="S12" s="294"/>
      <c r="T12" s="296"/>
      <c r="U12" s="76"/>
      <c r="V12" s="294"/>
      <c r="W12" s="294"/>
      <c r="X12" s="294"/>
      <c r="Y12" s="296"/>
      <c r="Z12" s="76"/>
      <c r="AA12" s="294"/>
      <c r="AB12" s="294"/>
      <c r="AC12" s="294"/>
      <c r="AD12" s="296"/>
      <c r="AE12" s="76"/>
      <c r="AF12" s="294"/>
      <c r="AG12" s="294"/>
      <c r="AH12" s="294"/>
      <c r="AI12" s="296"/>
      <c r="AJ12" s="76"/>
      <c r="AK12" s="294"/>
      <c r="AL12" s="294"/>
      <c r="AM12" s="294"/>
      <c r="AN12" s="296"/>
      <c r="AO12" s="224" t="s">
        <v>57</v>
      </c>
    </row>
    <row r="13" spans="1:41" ht="15" customHeight="1" x14ac:dyDescent="0.2">
      <c r="A13" s="21" t="s">
        <v>239</v>
      </c>
      <c r="B13" s="315" t="s">
        <v>100</v>
      </c>
      <c r="C13" s="284" t="s">
        <v>25</v>
      </c>
      <c r="D13" s="220">
        <v>30</v>
      </c>
      <c r="E13" s="109">
        <f t="shared" si="0"/>
        <v>30</v>
      </c>
      <c r="F13" s="25">
        <v>1</v>
      </c>
      <c r="G13" s="26"/>
      <c r="H13" s="26"/>
      <c r="I13" s="26">
        <v>1</v>
      </c>
      <c r="J13" s="27">
        <v>2</v>
      </c>
      <c r="K13" s="25"/>
      <c r="L13" s="26"/>
      <c r="M13" s="26"/>
      <c r="N13" s="26"/>
      <c r="O13" s="27"/>
      <c r="P13" s="25"/>
      <c r="Q13" s="26"/>
      <c r="R13" s="26"/>
      <c r="S13" s="26"/>
      <c r="T13" s="27"/>
      <c r="U13" s="25"/>
      <c r="V13" s="26"/>
      <c r="W13" s="26"/>
      <c r="X13" s="26"/>
      <c r="Y13" s="27"/>
      <c r="Z13" s="25"/>
      <c r="AA13" s="26"/>
      <c r="AB13" s="26"/>
      <c r="AC13" s="26"/>
      <c r="AD13" s="27"/>
      <c r="AE13" s="25"/>
      <c r="AF13" s="26"/>
      <c r="AG13" s="26"/>
      <c r="AH13" s="26"/>
      <c r="AI13" s="27"/>
      <c r="AJ13" s="25"/>
      <c r="AK13" s="26"/>
      <c r="AL13" s="26"/>
      <c r="AM13" s="26"/>
      <c r="AN13" s="27"/>
      <c r="AO13" s="13" t="s">
        <v>66</v>
      </c>
    </row>
    <row r="14" spans="1:41" ht="15" customHeight="1" x14ac:dyDescent="0.2">
      <c r="A14" s="83" t="s">
        <v>239</v>
      </c>
      <c r="B14" s="315" t="s">
        <v>101</v>
      </c>
      <c r="C14" s="285" t="s">
        <v>40</v>
      </c>
      <c r="D14" s="220">
        <v>30</v>
      </c>
      <c r="E14" s="109">
        <f>15*SUM(F14:I14,K14:N14,P14:S14,U14:X14,Z14:AC14,AE14:AH14,AJ14:AM14)</f>
        <v>30</v>
      </c>
      <c r="F14" s="35"/>
      <c r="G14" s="33"/>
      <c r="H14" s="33"/>
      <c r="I14" s="33"/>
      <c r="J14" s="34"/>
      <c r="K14" s="35"/>
      <c r="L14" s="33"/>
      <c r="M14" s="33"/>
      <c r="N14" s="33"/>
      <c r="O14" s="34"/>
      <c r="P14" s="35"/>
      <c r="Q14" s="33"/>
      <c r="R14" s="33"/>
      <c r="S14" s="33"/>
      <c r="T14" s="27"/>
      <c r="U14" s="35"/>
      <c r="V14" s="33"/>
      <c r="W14" s="33"/>
      <c r="X14" s="33"/>
      <c r="Y14" s="27"/>
      <c r="Z14" s="35"/>
      <c r="AA14" s="33"/>
      <c r="AB14" s="33"/>
      <c r="AC14" s="33"/>
      <c r="AD14" s="27"/>
      <c r="AE14" s="35"/>
      <c r="AF14" s="33"/>
      <c r="AG14" s="33"/>
      <c r="AH14" s="33"/>
      <c r="AI14" s="27"/>
      <c r="AJ14" s="35">
        <v>1</v>
      </c>
      <c r="AK14" s="33">
        <v>1</v>
      </c>
      <c r="AL14" s="33"/>
      <c r="AM14" s="33"/>
      <c r="AN14" s="27">
        <v>2</v>
      </c>
      <c r="AO14" s="13" t="s">
        <v>73</v>
      </c>
    </row>
    <row r="15" spans="1:41" s="224" customFormat="1" ht="15" customHeight="1" x14ac:dyDescent="0.2">
      <c r="A15" s="220" t="s">
        <v>239</v>
      </c>
      <c r="B15" s="315" t="s">
        <v>102</v>
      </c>
      <c r="C15" s="293" t="s">
        <v>189</v>
      </c>
      <c r="D15" s="220">
        <v>15</v>
      </c>
      <c r="E15" s="109">
        <f t="shared" si="0"/>
        <v>15</v>
      </c>
      <c r="F15" s="76"/>
      <c r="G15" s="294"/>
      <c r="H15" s="294"/>
      <c r="I15" s="294"/>
      <c r="J15" s="296"/>
      <c r="K15" s="76"/>
      <c r="L15" s="294"/>
      <c r="M15" s="294"/>
      <c r="N15" s="294"/>
      <c r="O15" s="296"/>
      <c r="P15" s="76"/>
      <c r="Q15" s="294"/>
      <c r="R15" s="294"/>
      <c r="S15" s="294"/>
      <c r="T15" s="296"/>
      <c r="U15" s="76"/>
      <c r="V15" s="294"/>
      <c r="W15" s="294"/>
      <c r="X15" s="294"/>
      <c r="Y15" s="296"/>
      <c r="Z15" s="76"/>
      <c r="AA15" s="294"/>
      <c r="AB15" s="294"/>
      <c r="AC15" s="294"/>
      <c r="AD15" s="296"/>
      <c r="AE15" s="76"/>
      <c r="AF15" s="294"/>
      <c r="AG15" s="294"/>
      <c r="AH15" s="294"/>
      <c r="AI15" s="296"/>
      <c r="AJ15" s="76">
        <v>1</v>
      </c>
      <c r="AK15" s="294"/>
      <c r="AL15" s="294"/>
      <c r="AM15" s="294"/>
      <c r="AN15" s="296">
        <v>1</v>
      </c>
      <c r="AO15" s="224" t="s">
        <v>87</v>
      </c>
    </row>
    <row r="16" spans="1:41" ht="15" customHeight="1" x14ac:dyDescent="0.2">
      <c r="A16" s="21"/>
      <c r="B16" s="315" t="s">
        <v>103</v>
      </c>
      <c r="C16" s="284" t="s">
        <v>26</v>
      </c>
      <c r="D16" s="395">
        <v>120</v>
      </c>
      <c r="E16" s="109">
        <f t="shared" si="0"/>
        <v>30</v>
      </c>
      <c r="F16" s="25"/>
      <c r="G16" s="26"/>
      <c r="H16" s="26"/>
      <c r="I16" s="26"/>
      <c r="J16" s="27"/>
      <c r="K16" s="25"/>
      <c r="L16" s="26"/>
      <c r="M16" s="26"/>
      <c r="N16" s="26"/>
      <c r="O16" s="27"/>
      <c r="P16" s="25"/>
      <c r="Q16" s="26">
        <v>2</v>
      </c>
      <c r="R16" s="26"/>
      <c r="S16" s="26"/>
      <c r="T16" s="27">
        <v>1</v>
      </c>
      <c r="U16" s="25"/>
      <c r="V16" s="26"/>
      <c r="W16" s="26"/>
      <c r="X16" s="26"/>
      <c r="Y16" s="27"/>
      <c r="Z16" s="25"/>
      <c r="AA16" s="26"/>
      <c r="AB16" s="26"/>
      <c r="AC16" s="26"/>
      <c r="AD16" s="27"/>
      <c r="AE16" s="25"/>
      <c r="AF16" s="26"/>
      <c r="AG16" s="26"/>
      <c r="AH16" s="26"/>
      <c r="AI16" s="27"/>
      <c r="AJ16" s="25"/>
      <c r="AK16" s="26"/>
      <c r="AL16" s="26"/>
      <c r="AM16" s="26"/>
      <c r="AN16" s="27"/>
    </row>
    <row r="17" spans="1:41" ht="15" customHeight="1" x14ac:dyDescent="0.2">
      <c r="A17" s="21"/>
      <c r="B17" s="315" t="s">
        <v>104</v>
      </c>
      <c r="C17" s="284" t="s">
        <v>27</v>
      </c>
      <c r="D17" s="396"/>
      <c r="E17" s="109">
        <f t="shared" si="0"/>
        <v>30</v>
      </c>
      <c r="F17" s="25"/>
      <c r="G17" s="26"/>
      <c r="H17" s="26"/>
      <c r="I17" s="26"/>
      <c r="J17" s="27"/>
      <c r="K17" s="25"/>
      <c r="L17" s="26"/>
      <c r="M17" s="26"/>
      <c r="N17" s="26"/>
      <c r="O17" s="27"/>
      <c r="P17" s="25"/>
      <c r="Q17" s="26"/>
      <c r="R17" s="26"/>
      <c r="S17" s="26"/>
      <c r="T17" s="27"/>
      <c r="U17" s="25"/>
      <c r="V17" s="26">
        <v>2</v>
      </c>
      <c r="W17" s="26"/>
      <c r="X17" s="26"/>
      <c r="Y17" s="27">
        <v>1</v>
      </c>
      <c r="Z17" s="25"/>
      <c r="AA17" s="26"/>
      <c r="AB17" s="26"/>
      <c r="AC17" s="26"/>
      <c r="AD17" s="27"/>
      <c r="AE17" s="25"/>
      <c r="AF17" s="26"/>
      <c r="AG17" s="26"/>
      <c r="AH17" s="26"/>
      <c r="AI17" s="27"/>
      <c r="AJ17" s="25"/>
      <c r="AK17" s="26"/>
      <c r="AL17" s="26"/>
      <c r="AM17" s="26"/>
      <c r="AN17" s="27"/>
    </row>
    <row r="18" spans="1:41" ht="15" customHeight="1" x14ac:dyDescent="0.2">
      <c r="A18" s="21"/>
      <c r="B18" s="315" t="s">
        <v>105</v>
      </c>
      <c r="C18" s="284" t="s">
        <v>28</v>
      </c>
      <c r="D18" s="396"/>
      <c r="E18" s="109">
        <f t="shared" si="0"/>
        <v>30</v>
      </c>
      <c r="F18" s="25"/>
      <c r="G18" s="26"/>
      <c r="H18" s="26"/>
      <c r="I18" s="26"/>
      <c r="J18" s="27"/>
      <c r="K18" s="25"/>
      <c r="L18" s="26"/>
      <c r="M18" s="26"/>
      <c r="N18" s="26"/>
      <c r="O18" s="27"/>
      <c r="P18" s="25"/>
      <c r="Q18" s="26"/>
      <c r="R18" s="26"/>
      <c r="S18" s="26"/>
      <c r="T18" s="27"/>
      <c r="U18" s="25"/>
      <c r="V18" s="26"/>
      <c r="W18" s="26"/>
      <c r="X18" s="26"/>
      <c r="Y18" s="27"/>
      <c r="Z18" s="25"/>
      <c r="AA18" s="26">
        <v>2</v>
      </c>
      <c r="AB18" s="26"/>
      <c r="AC18" s="26"/>
      <c r="AD18" s="27">
        <v>2</v>
      </c>
      <c r="AE18" s="25"/>
      <c r="AF18" s="26"/>
      <c r="AG18" s="26"/>
      <c r="AH18" s="26"/>
      <c r="AI18" s="27"/>
      <c r="AJ18" s="25"/>
      <c r="AK18" s="26"/>
      <c r="AL18" s="26"/>
      <c r="AM18" s="26"/>
      <c r="AN18" s="27"/>
    </row>
    <row r="19" spans="1:41" ht="15" customHeight="1" x14ac:dyDescent="0.2">
      <c r="A19" s="21"/>
      <c r="B19" s="315" t="s">
        <v>106</v>
      </c>
      <c r="C19" s="284" t="s">
        <v>29</v>
      </c>
      <c r="D19" s="397"/>
      <c r="E19" s="109">
        <f t="shared" si="0"/>
        <v>30</v>
      </c>
      <c r="F19" s="25"/>
      <c r="G19" s="26"/>
      <c r="H19" s="26"/>
      <c r="I19" s="26"/>
      <c r="J19" s="27"/>
      <c r="K19" s="25"/>
      <c r="L19" s="26"/>
      <c r="M19" s="26"/>
      <c r="N19" s="26"/>
      <c r="O19" s="27"/>
      <c r="P19" s="25"/>
      <c r="Q19" s="26"/>
      <c r="R19" s="26"/>
      <c r="S19" s="26"/>
      <c r="T19" s="27"/>
      <c r="U19" s="25"/>
      <c r="V19" s="26"/>
      <c r="W19" s="26"/>
      <c r="X19" s="26"/>
      <c r="Y19" s="27"/>
      <c r="Z19" s="25"/>
      <c r="AA19" s="26"/>
      <c r="AB19" s="26"/>
      <c r="AC19" s="26"/>
      <c r="AD19" s="27"/>
      <c r="AE19" s="32"/>
      <c r="AF19" s="214">
        <v>2</v>
      </c>
      <c r="AG19" s="26"/>
      <c r="AH19" s="26"/>
      <c r="AI19" s="27">
        <v>2</v>
      </c>
      <c r="AJ19" s="25"/>
      <c r="AK19" s="26"/>
      <c r="AL19" s="26"/>
      <c r="AM19" s="26"/>
      <c r="AN19" s="27"/>
    </row>
    <row r="20" spans="1:41" ht="15" customHeight="1" x14ac:dyDescent="0.2">
      <c r="A20" s="21"/>
      <c r="B20" s="315" t="s">
        <v>107</v>
      </c>
      <c r="C20" s="283" t="s">
        <v>263</v>
      </c>
      <c r="D20" s="220">
        <v>30</v>
      </c>
      <c r="E20" s="109">
        <f>15*SUM(F20:I20,K20:N20,P20:S20,U20:X20,Z20:AC20,AE20:AH20,AJ20:AM20)</f>
        <v>30</v>
      </c>
      <c r="F20" s="25"/>
      <c r="G20" s="26">
        <v>2</v>
      </c>
      <c r="H20" s="26"/>
      <c r="I20" s="26"/>
      <c r="J20" s="27"/>
      <c r="K20" s="25"/>
      <c r="L20" s="26"/>
      <c r="M20" s="26"/>
      <c r="N20" s="26"/>
      <c r="O20" s="27"/>
      <c r="P20" s="25"/>
      <c r="Q20" s="33"/>
      <c r="R20" s="33"/>
      <c r="S20" s="33"/>
      <c r="T20" s="27"/>
      <c r="U20" s="35"/>
      <c r="V20" s="33"/>
      <c r="W20" s="33"/>
      <c r="X20" s="33"/>
      <c r="Y20" s="27"/>
      <c r="Z20" s="35"/>
      <c r="AA20" s="33"/>
      <c r="AB20" s="33"/>
      <c r="AC20" s="33"/>
      <c r="AD20" s="27"/>
      <c r="AE20" s="36"/>
      <c r="AF20" s="33"/>
      <c r="AG20" s="33"/>
      <c r="AH20" s="33"/>
      <c r="AI20" s="27"/>
      <c r="AJ20" s="35"/>
      <c r="AK20" s="33"/>
      <c r="AL20" s="33"/>
      <c r="AM20" s="33"/>
      <c r="AN20" s="27"/>
    </row>
    <row r="21" spans="1:41" ht="15" customHeight="1" x14ac:dyDescent="0.2">
      <c r="A21" s="21"/>
      <c r="B21" s="315" t="s">
        <v>108</v>
      </c>
      <c r="C21" s="283" t="s">
        <v>263</v>
      </c>
      <c r="D21" s="220">
        <v>30</v>
      </c>
      <c r="E21" s="134">
        <f t="shared" si="0"/>
        <v>30</v>
      </c>
      <c r="F21" s="25"/>
      <c r="G21" s="26"/>
      <c r="H21" s="26"/>
      <c r="I21" s="26"/>
      <c r="J21" s="27"/>
      <c r="K21" s="25"/>
      <c r="L21" s="26">
        <v>2</v>
      </c>
      <c r="M21" s="26"/>
      <c r="N21" s="26"/>
      <c r="O21" s="27"/>
      <c r="P21" s="25"/>
      <c r="Q21" s="26"/>
      <c r="R21" s="26"/>
      <c r="S21" s="26"/>
      <c r="T21" s="27"/>
      <c r="U21" s="25"/>
      <c r="V21" s="26"/>
      <c r="W21" s="26"/>
      <c r="X21" s="26"/>
      <c r="Y21" s="27"/>
      <c r="Z21" s="25"/>
      <c r="AA21" s="26"/>
      <c r="AB21" s="26"/>
      <c r="AC21" s="26"/>
      <c r="AD21" s="27"/>
      <c r="AE21" s="25"/>
      <c r="AF21" s="26"/>
      <c r="AG21" s="26"/>
      <c r="AH21" s="26"/>
      <c r="AI21" s="27"/>
      <c r="AJ21" s="25"/>
      <c r="AK21" s="26"/>
      <c r="AL21" s="26"/>
      <c r="AM21" s="26"/>
      <c r="AN21" s="27"/>
    </row>
    <row r="22" spans="1:41" ht="15" customHeight="1" x14ac:dyDescent="0.2">
      <c r="C22" s="62" t="s">
        <v>283</v>
      </c>
      <c r="D22" s="295">
        <f>J22+O22+T22+Y22+AD22+AI22+AN22</f>
        <v>22</v>
      </c>
      <c r="E22" s="125">
        <f>SUM(E8:E21)</f>
        <v>390</v>
      </c>
      <c r="J22" s="132">
        <f>SUM(J8:J21)</f>
        <v>10</v>
      </c>
      <c r="K22" s="38"/>
      <c r="L22" s="38"/>
      <c r="M22" s="38"/>
      <c r="N22" s="38"/>
      <c r="O22" s="125">
        <f>SUM(O8:O21)</f>
        <v>0</v>
      </c>
      <c r="P22" s="38"/>
      <c r="Q22" s="38"/>
      <c r="R22" s="38"/>
      <c r="S22" s="38"/>
      <c r="T22" s="27">
        <f>SUM(T8:T21)</f>
        <v>4</v>
      </c>
      <c r="U22" s="38"/>
      <c r="V22" s="38"/>
      <c r="W22" s="38"/>
      <c r="X22" s="38"/>
      <c r="Y22" s="27">
        <f>SUM(Y8:Y21)</f>
        <v>1</v>
      </c>
      <c r="Z22" s="38"/>
      <c r="AA22" s="38"/>
      <c r="AB22" s="38"/>
      <c r="AC22" s="38"/>
      <c r="AD22" s="27">
        <f>SUM(AD8:AD21)</f>
        <v>2</v>
      </c>
      <c r="AE22" s="38"/>
      <c r="AF22" s="38"/>
      <c r="AG22" s="38"/>
      <c r="AH22" s="38"/>
      <c r="AI22" s="27">
        <f>SUM(AI8:AI21)</f>
        <v>2</v>
      </c>
      <c r="AJ22" s="38"/>
      <c r="AK22" s="38"/>
      <c r="AL22" s="38"/>
      <c r="AM22" s="38"/>
      <c r="AN22" s="27">
        <f>SUM(AN8:AN21)</f>
        <v>3</v>
      </c>
    </row>
    <row r="23" spans="1:41" ht="15" customHeight="1" x14ac:dyDescent="0.2">
      <c r="J23" s="20"/>
      <c r="O23" s="20"/>
      <c r="T23" s="20"/>
      <c r="Y23" s="20"/>
      <c r="AD23" s="20"/>
      <c r="AI23" s="20"/>
    </row>
    <row r="24" spans="1:41" ht="20.25" customHeight="1" x14ac:dyDescent="0.2">
      <c r="A24" s="81"/>
      <c r="B24" s="409" t="s">
        <v>259</v>
      </c>
      <c r="C24" s="409"/>
      <c r="D24" s="409"/>
      <c r="E24" s="409"/>
      <c r="F24" s="409"/>
      <c r="G24" s="409"/>
      <c r="H24" s="409"/>
      <c r="I24" s="409"/>
      <c r="J24" s="409"/>
      <c r="K24" s="409"/>
      <c r="L24" s="409"/>
      <c r="M24" s="409"/>
      <c r="N24" s="409"/>
      <c r="O24" s="409"/>
      <c r="P24" s="409"/>
      <c r="Q24" s="409"/>
      <c r="R24" s="409"/>
      <c r="S24" s="409"/>
      <c r="T24" s="409"/>
      <c r="U24" s="409"/>
      <c r="V24" s="409"/>
      <c r="W24" s="409"/>
      <c r="X24" s="409"/>
      <c r="Y24" s="409"/>
      <c r="Z24" s="409"/>
      <c r="AA24" s="409"/>
      <c r="AB24" s="409"/>
      <c r="AC24" s="409"/>
      <c r="AD24" s="409"/>
      <c r="AE24" s="409"/>
      <c r="AF24" s="409"/>
      <c r="AG24" s="409"/>
      <c r="AH24" s="409"/>
      <c r="AI24" s="409"/>
      <c r="AJ24" s="409"/>
      <c r="AK24" s="409"/>
      <c r="AL24" s="409"/>
      <c r="AM24" s="409"/>
      <c r="AN24" s="409"/>
    </row>
    <row r="25" spans="1:41" ht="15" customHeight="1" x14ac:dyDescent="0.2">
      <c r="A25" s="81"/>
      <c r="B25" s="309"/>
      <c r="C25" s="310" t="s">
        <v>264</v>
      </c>
      <c r="D25" s="205"/>
      <c r="E25" s="204"/>
      <c r="F25" s="84"/>
      <c r="G25" s="84"/>
      <c r="H25" s="64"/>
      <c r="I25" s="64"/>
      <c r="J25" s="65"/>
      <c r="K25" s="64"/>
      <c r="L25" s="64"/>
      <c r="M25" s="64"/>
      <c r="N25" s="64"/>
      <c r="O25" s="65"/>
      <c r="P25" s="64"/>
      <c r="Q25" s="64"/>
      <c r="R25" s="64"/>
      <c r="S25" s="64"/>
      <c r="T25" s="66"/>
      <c r="U25" s="64"/>
      <c r="V25" s="64"/>
      <c r="W25" s="64"/>
      <c r="X25" s="64"/>
      <c r="Y25" s="65"/>
      <c r="Z25" s="64"/>
      <c r="AA25" s="64"/>
      <c r="AB25" s="64"/>
      <c r="AC25" s="64"/>
      <c r="AD25" s="65"/>
      <c r="AE25" s="64"/>
      <c r="AF25" s="64"/>
      <c r="AG25" s="64"/>
      <c r="AH25" s="64"/>
      <c r="AI25" s="65"/>
      <c r="AJ25" s="64"/>
      <c r="AK25" s="64"/>
      <c r="AL25" s="64"/>
      <c r="AM25" s="64"/>
      <c r="AN25" s="67"/>
    </row>
    <row r="26" spans="1:41" s="224" customFormat="1" ht="15" customHeight="1" x14ac:dyDescent="0.2">
      <c r="A26" s="297" t="s">
        <v>239</v>
      </c>
      <c r="B26" s="315" t="s">
        <v>109</v>
      </c>
      <c r="C26" s="293" t="s">
        <v>190</v>
      </c>
      <c r="D26" s="298">
        <v>60</v>
      </c>
      <c r="E26" s="206">
        <f t="shared" ref="E26:E39" si="1">15*SUM(F26:I26,K26:N26,P26:S26,U26:X26,Z26:AC26,AE26:AH26,AJ26:AM26)</f>
        <v>60</v>
      </c>
      <c r="F26" s="212">
        <v>2</v>
      </c>
      <c r="G26" s="300">
        <v>2</v>
      </c>
      <c r="H26" s="110"/>
      <c r="I26" s="110"/>
      <c r="J26" s="223">
        <v>7</v>
      </c>
      <c r="K26" s="71"/>
      <c r="L26" s="110"/>
      <c r="M26" s="110"/>
      <c r="N26" s="110"/>
      <c r="O26" s="223"/>
      <c r="P26" s="71"/>
      <c r="Q26" s="110"/>
      <c r="R26" s="110"/>
      <c r="S26" s="110"/>
      <c r="T26" s="223"/>
      <c r="U26" s="71"/>
      <c r="V26" s="110"/>
      <c r="W26" s="110"/>
      <c r="X26" s="110"/>
      <c r="Y26" s="223"/>
      <c r="Z26" s="71"/>
      <c r="AA26" s="110"/>
      <c r="AB26" s="110"/>
      <c r="AC26" s="110"/>
      <c r="AD26" s="223"/>
      <c r="AE26" s="71"/>
      <c r="AF26" s="110"/>
      <c r="AG26" s="110"/>
      <c r="AH26" s="110"/>
      <c r="AI26" s="223"/>
      <c r="AJ26" s="71"/>
      <c r="AK26" s="110"/>
      <c r="AL26" s="110"/>
      <c r="AM26" s="110"/>
      <c r="AN26" s="301"/>
      <c r="AO26" s="224" t="s">
        <v>89</v>
      </c>
    </row>
    <row r="27" spans="1:41" s="224" customFormat="1" ht="15" customHeight="1" x14ac:dyDescent="0.2">
      <c r="A27" s="297" t="s">
        <v>239</v>
      </c>
      <c r="B27" s="315" t="s">
        <v>110</v>
      </c>
      <c r="C27" s="293" t="s">
        <v>191</v>
      </c>
      <c r="D27" s="297">
        <v>60</v>
      </c>
      <c r="E27" s="107">
        <f t="shared" si="1"/>
        <v>60</v>
      </c>
      <c r="F27" s="189"/>
      <c r="G27" s="198"/>
      <c r="H27" s="294"/>
      <c r="I27" s="294"/>
      <c r="J27" s="296"/>
      <c r="K27" s="212">
        <v>2</v>
      </c>
      <c r="L27" s="294">
        <v>2</v>
      </c>
      <c r="M27" s="294"/>
      <c r="N27" s="294"/>
      <c r="O27" s="296">
        <v>6</v>
      </c>
      <c r="P27" s="76"/>
      <c r="Q27" s="294"/>
      <c r="R27" s="294"/>
      <c r="S27" s="294"/>
      <c r="T27" s="296"/>
      <c r="U27" s="76"/>
      <c r="V27" s="294"/>
      <c r="W27" s="294"/>
      <c r="X27" s="294"/>
      <c r="Y27" s="296"/>
      <c r="Z27" s="76"/>
      <c r="AA27" s="294"/>
      <c r="AB27" s="294"/>
      <c r="AC27" s="294"/>
      <c r="AD27" s="296"/>
      <c r="AE27" s="76"/>
      <c r="AF27" s="294"/>
      <c r="AG27" s="294"/>
      <c r="AH27" s="294"/>
      <c r="AI27" s="296"/>
      <c r="AJ27" s="76"/>
      <c r="AK27" s="294"/>
      <c r="AL27" s="294"/>
      <c r="AM27" s="294"/>
      <c r="AN27" s="302"/>
      <c r="AO27" s="224" t="s">
        <v>90</v>
      </c>
    </row>
    <row r="28" spans="1:41" s="224" customFormat="1" ht="15" customHeight="1" x14ac:dyDescent="0.2">
      <c r="A28" s="297" t="s">
        <v>239</v>
      </c>
      <c r="B28" s="315" t="s">
        <v>111</v>
      </c>
      <c r="C28" s="293" t="s">
        <v>192</v>
      </c>
      <c r="D28" s="297">
        <v>30</v>
      </c>
      <c r="E28" s="107">
        <f t="shared" si="1"/>
        <v>30</v>
      </c>
      <c r="F28" s="189"/>
      <c r="G28" s="198"/>
      <c r="H28" s="294"/>
      <c r="I28" s="294"/>
      <c r="J28" s="296"/>
      <c r="K28" s="76"/>
      <c r="L28" s="294"/>
      <c r="M28" s="294"/>
      <c r="N28" s="294"/>
      <c r="O28" s="296"/>
      <c r="P28" s="76">
        <v>1</v>
      </c>
      <c r="Q28" s="294">
        <v>1</v>
      </c>
      <c r="R28" s="294"/>
      <c r="S28" s="294"/>
      <c r="T28" s="296">
        <v>3</v>
      </c>
      <c r="U28" s="76"/>
      <c r="V28" s="294"/>
      <c r="W28" s="294"/>
      <c r="X28" s="294"/>
      <c r="Y28" s="296"/>
      <c r="Z28" s="76"/>
      <c r="AA28" s="294"/>
      <c r="AB28" s="294"/>
      <c r="AC28" s="294"/>
      <c r="AD28" s="296"/>
      <c r="AE28" s="76"/>
      <c r="AF28" s="294"/>
      <c r="AG28" s="294"/>
      <c r="AH28" s="294"/>
      <c r="AI28" s="296"/>
      <c r="AJ28" s="76"/>
      <c r="AK28" s="294"/>
      <c r="AL28" s="294"/>
      <c r="AM28" s="294"/>
      <c r="AN28" s="302"/>
      <c r="AO28" s="224" t="s">
        <v>91</v>
      </c>
    </row>
    <row r="29" spans="1:41" s="224" customFormat="1" ht="15" customHeight="1" x14ac:dyDescent="0.2">
      <c r="A29" s="297" t="s">
        <v>239</v>
      </c>
      <c r="B29" s="315" t="s">
        <v>112</v>
      </c>
      <c r="C29" s="292" t="s">
        <v>265</v>
      </c>
      <c r="D29" s="298">
        <v>30</v>
      </c>
      <c r="E29" s="107">
        <f t="shared" si="1"/>
        <v>30</v>
      </c>
      <c r="F29" s="189"/>
      <c r="G29" s="198"/>
      <c r="H29" s="294"/>
      <c r="I29" s="294"/>
      <c r="J29" s="296"/>
      <c r="K29" s="76">
        <v>1</v>
      </c>
      <c r="L29" s="294"/>
      <c r="M29" s="294">
        <v>1</v>
      </c>
      <c r="N29" s="294"/>
      <c r="O29" s="296">
        <v>3</v>
      </c>
      <c r="P29" s="76"/>
      <c r="Q29" s="294"/>
      <c r="R29" s="294"/>
      <c r="S29" s="294"/>
      <c r="T29" s="296"/>
      <c r="U29" s="76"/>
      <c r="V29" s="294"/>
      <c r="W29" s="294"/>
      <c r="X29" s="294"/>
      <c r="Y29" s="296"/>
      <c r="Z29" s="76"/>
      <c r="AA29" s="294"/>
      <c r="AB29" s="294"/>
      <c r="AC29" s="294"/>
      <c r="AD29" s="296"/>
      <c r="AE29" s="76"/>
      <c r="AF29" s="294"/>
      <c r="AG29" s="294"/>
      <c r="AH29" s="294"/>
      <c r="AI29" s="296"/>
      <c r="AJ29" s="76"/>
      <c r="AK29" s="294"/>
      <c r="AL29" s="294"/>
      <c r="AM29" s="294"/>
      <c r="AN29" s="302"/>
      <c r="AO29" s="303" t="s">
        <v>184</v>
      </c>
    </row>
    <row r="30" spans="1:41" s="224" customFormat="1" ht="15" customHeight="1" x14ac:dyDescent="0.2">
      <c r="A30" s="297" t="s">
        <v>239</v>
      </c>
      <c r="B30" s="315" t="s">
        <v>113</v>
      </c>
      <c r="C30" s="292" t="s">
        <v>30</v>
      </c>
      <c r="D30" s="297">
        <v>45</v>
      </c>
      <c r="E30" s="107">
        <f t="shared" si="1"/>
        <v>45</v>
      </c>
      <c r="F30" s="189"/>
      <c r="G30" s="198"/>
      <c r="H30" s="294"/>
      <c r="I30" s="294"/>
      <c r="J30" s="296"/>
      <c r="K30" s="76"/>
      <c r="L30" s="294"/>
      <c r="M30" s="294"/>
      <c r="N30" s="294"/>
      <c r="O30" s="296"/>
      <c r="P30" s="212">
        <v>1</v>
      </c>
      <c r="Q30" s="294">
        <v>1</v>
      </c>
      <c r="R30" s="294">
        <v>1</v>
      </c>
      <c r="S30" s="294"/>
      <c r="T30" s="296">
        <v>4</v>
      </c>
      <c r="U30" s="76"/>
      <c r="V30" s="294"/>
      <c r="W30" s="294"/>
      <c r="X30" s="294"/>
      <c r="Y30" s="296"/>
      <c r="Z30" s="76"/>
      <c r="AA30" s="294"/>
      <c r="AB30" s="294"/>
      <c r="AC30" s="294"/>
      <c r="AD30" s="296"/>
      <c r="AE30" s="76"/>
      <c r="AF30" s="294"/>
      <c r="AG30" s="294"/>
      <c r="AH30" s="294"/>
      <c r="AI30" s="296"/>
      <c r="AJ30" s="76"/>
      <c r="AK30" s="294"/>
      <c r="AL30" s="294"/>
      <c r="AM30" s="294"/>
      <c r="AN30" s="302"/>
      <c r="AO30" s="303" t="s">
        <v>92</v>
      </c>
    </row>
    <row r="31" spans="1:41" s="45" customFormat="1" ht="15" customHeight="1" x14ac:dyDescent="0.2">
      <c r="A31" s="90"/>
      <c r="B31" s="92"/>
      <c r="C31" s="135"/>
      <c r="D31" s="136"/>
      <c r="E31" s="136"/>
      <c r="F31" s="130"/>
      <c r="G31" s="130"/>
      <c r="H31" s="42"/>
      <c r="I31" s="42"/>
      <c r="J31" s="43"/>
      <c r="K31" s="137"/>
      <c r="L31" s="137"/>
      <c r="M31" s="137"/>
      <c r="N31" s="137"/>
      <c r="O31" s="138"/>
      <c r="P31" s="137"/>
      <c r="Q31" s="137"/>
      <c r="R31" s="137"/>
      <c r="S31" s="137"/>
      <c r="T31" s="43"/>
      <c r="U31" s="42"/>
      <c r="V31" s="42"/>
      <c r="W31" s="42"/>
      <c r="X31" s="42"/>
      <c r="Y31" s="43"/>
      <c r="Z31" s="42"/>
      <c r="AA31" s="42"/>
      <c r="AB31" s="42"/>
      <c r="AC31" s="42"/>
      <c r="AD31" s="43"/>
      <c r="AE31" s="42"/>
      <c r="AF31" s="42"/>
      <c r="AG31" s="42"/>
      <c r="AH31" s="42"/>
      <c r="AI31" s="43"/>
      <c r="AJ31" s="42"/>
      <c r="AK31" s="42"/>
      <c r="AL31" s="42"/>
      <c r="AM31" s="42"/>
      <c r="AN31" s="139"/>
      <c r="AO31" s="108"/>
    </row>
    <row r="32" spans="1:41" ht="15" customHeight="1" x14ac:dyDescent="0.2">
      <c r="A32" s="90"/>
      <c r="B32" s="309"/>
      <c r="C32" s="310" t="s">
        <v>266</v>
      </c>
      <c r="D32" s="205"/>
      <c r="E32" s="204"/>
      <c r="F32" s="84"/>
      <c r="G32" s="84"/>
      <c r="H32" s="64"/>
      <c r="I32" s="64"/>
      <c r="J32" s="65"/>
      <c r="K32" s="64"/>
      <c r="L32" s="64"/>
      <c r="M32" s="64"/>
      <c r="N32" s="64"/>
      <c r="O32" s="65"/>
      <c r="P32" s="64"/>
      <c r="Q32" s="64"/>
      <c r="R32" s="64"/>
      <c r="S32" s="64"/>
      <c r="T32" s="66"/>
      <c r="U32" s="64"/>
      <c r="V32" s="64"/>
      <c r="W32" s="64"/>
      <c r="X32" s="64"/>
      <c r="Y32" s="65"/>
      <c r="Z32" s="64"/>
      <c r="AA32" s="64"/>
      <c r="AB32" s="64"/>
      <c r="AC32" s="64"/>
      <c r="AD32" s="65"/>
      <c r="AE32" s="64"/>
      <c r="AF32" s="64"/>
      <c r="AG32" s="64"/>
      <c r="AH32" s="64"/>
      <c r="AI32" s="65"/>
      <c r="AJ32" s="64"/>
      <c r="AK32" s="64"/>
      <c r="AL32" s="64"/>
      <c r="AM32" s="64"/>
      <c r="AN32" s="67"/>
    </row>
    <row r="33" spans="1:41" ht="15" customHeight="1" x14ac:dyDescent="0.2">
      <c r="A33" s="83" t="s">
        <v>239</v>
      </c>
      <c r="B33" s="315" t="s">
        <v>114</v>
      </c>
      <c r="C33" s="283" t="s">
        <v>193</v>
      </c>
      <c r="D33" s="227">
        <v>60</v>
      </c>
      <c r="E33" s="206">
        <f t="shared" si="1"/>
        <v>60</v>
      </c>
      <c r="F33" s="212">
        <v>2</v>
      </c>
      <c r="G33" s="87">
        <v>2</v>
      </c>
      <c r="H33" s="26"/>
      <c r="I33" s="26"/>
      <c r="J33" s="27">
        <v>6</v>
      </c>
      <c r="K33" s="29"/>
      <c r="L33" s="30"/>
      <c r="M33" s="30"/>
      <c r="N33" s="30"/>
      <c r="O33" s="31"/>
      <c r="P33" s="29"/>
      <c r="Q33" s="30"/>
      <c r="R33" s="30"/>
      <c r="S33" s="30"/>
      <c r="T33" s="27"/>
      <c r="U33" s="25"/>
      <c r="V33" s="26"/>
      <c r="W33" s="26"/>
      <c r="X33" s="26"/>
      <c r="Y33" s="27"/>
      <c r="Z33" s="25"/>
      <c r="AA33" s="26"/>
      <c r="AB33" s="26"/>
      <c r="AC33" s="26"/>
      <c r="AD33" s="27"/>
      <c r="AE33" s="25"/>
      <c r="AF33" s="26"/>
      <c r="AG33" s="26"/>
      <c r="AH33" s="26"/>
      <c r="AI33" s="27"/>
      <c r="AJ33" s="25"/>
      <c r="AK33" s="26"/>
      <c r="AL33" s="26"/>
      <c r="AM33" s="26"/>
      <c r="AN33" s="40"/>
      <c r="AO33" s="13" t="s">
        <v>72</v>
      </c>
    </row>
    <row r="34" spans="1:41" ht="15" customHeight="1" x14ac:dyDescent="0.2">
      <c r="A34" s="83" t="s">
        <v>239</v>
      </c>
      <c r="B34" s="315" t="s">
        <v>115</v>
      </c>
      <c r="C34" s="283" t="s">
        <v>194</v>
      </c>
      <c r="D34" s="115">
        <v>30</v>
      </c>
      <c r="E34" s="107">
        <f t="shared" si="1"/>
        <v>30</v>
      </c>
      <c r="F34" s="88"/>
      <c r="G34" s="87"/>
      <c r="H34" s="26"/>
      <c r="I34" s="26"/>
      <c r="J34" s="27"/>
      <c r="K34" s="39">
        <v>1</v>
      </c>
      <c r="L34" s="30">
        <v>1</v>
      </c>
      <c r="M34" s="30"/>
      <c r="N34" s="30"/>
      <c r="O34" s="31">
        <v>4</v>
      </c>
      <c r="P34" s="29"/>
      <c r="Q34" s="30"/>
      <c r="R34" s="30"/>
      <c r="S34" s="30"/>
      <c r="T34" s="27"/>
      <c r="U34" s="25"/>
      <c r="V34" s="26"/>
      <c r="W34" s="26"/>
      <c r="X34" s="26"/>
      <c r="Y34" s="27"/>
      <c r="Z34" s="25"/>
      <c r="AA34" s="26"/>
      <c r="AB34" s="26"/>
      <c r="AC34" s="26"/>
      <c r="AD34" s="27"/>
      <c r="AE34" s="25"/>
      <c r="AF34" s="26"/>
      <c r="AG34" s="26"/>
      <c r="AH34" s="26"/>
      <c r="AI34" s="27"/>
      <c r="AJ34" s="25"/>
      <c r="AK34" s="26"/>
      <c r="AL34" s="26"/>
      <c r="AM34" s="26"/>
      <c r="AN34" s="40"/>
      <c r="AO34" s="13" t="s">
        <v>72</v>
      </c>
    </row>
    <row r="35" spans="1:41" s="226" customFormat="1" ht="15" customHeight="1" x14ac:dyDescent="0.2">
      <c r="A35" s="115" t="s">
        <v>239</v>
      </c>
      <c r="B35" s="315" t="s">
        <v>116</v>
      </c>
      <c r="C35" s="283" t="s">
        <v>195</v>
      </c>
      <c r="D35" s="115">
        <v>30</v>
      </c>
      <c r="E35" s="113">
        <f t="shared" si="1"/>
        <v>30</v>
      </c>
      <c r="F35" s="86"/>
      <c r="G35" s="106"/>
      <c r="H35" s="30"/>
      <c r="I35" s="30"/>
      <c r="J35" s="31"/>
      <c r="K35" s="29">
        <v>1</v>
      </c>
      <c r="L35" s="30">
        <v>1</v>
      </c>
      <c r="M35" s="30"/>
      <c r="N35" s="30"/>
      <c r="O35" s="31">
        <v>3</v>
      </c>
      <c r="P35" s="29"/>
      <c r="Q35" s="30"/>
      <c r="R35" s="30"/>
      <c r="S35" s="30"/>
      <c r="T35" s="31"/>
      <c r="U35" s="29"/>
      <c r="V35" s="30"/>
      <c r="W35" s="30"/>
      <c r="X35" s="30"/>
      <c r="Y35" s="31"/>
      <c r="Z35" s="29"/>
      <c r="AA35" s="30"/>
      <c r="AB35" s="30"/>
      <c r="AC35" s="30"/>
      <c r="AD35" s="31"/>
      <c r="AE35" s="29"/>
      <c r="AF35" s="30"/>
      <c r="AG35" s="30"/>
      <c r="AH35" s="30"/>
      <c r="AI35" s="31"/>
      <c r="AJ35" s="29"/>
      <c r="AK35" s="30"/>
      <c r="AL35" s="30"/>
      <c r="AM35" s="30"/>
      <c r="AN35" s="225"/>
      <c r="AO35" s="226" t="s">
        <v>77</v>
      </c>
    </row>
    <row r="36" spans="1:41" s="226" customFormat="1" ht="15" customHeight="1" x14ac:dyDescent="0.2">
      <c r="A36" s="115" t="s">
        <v>239</v>
      </c>
      <c r="B36" s="315" t="s">
        <v>117</v>
      </c>
      <c r="C36" s="284" t="s">
        <v>196</v>
      </c>
      <c r="D36" s="227">
        <v>45</v>
      </c>
      <c r="E36" s="113">
        <f>15*SUM(F36:I36,K36:N36,P36:S36,U36:X36,Z36:AC36,AE36:AH36,AJ36:AM36)</f>
        <v>45</v>
      </c>
      <c r="F36" s="86"/>
      <c r="G36" s="106"/>
      <c r="H36" s="30"/>
      <c r="I36" s="30"/>
      <c r="J36" s="31"/>
      <c r="K36" s="29"/>
      <c r="L36" s="30"/>
      <c r="M36" s="30"/>
      <c r="N36" s="30"/>
      <c r="O36" s="31"/>
      <c r="P36" s="213">
        <v>1</v>
      </c>
      <c r="Q36" s="30">
        <v>1</v>
      </c>
      <c r="R36" s="30">
        <v>1</v>
      </c>
      <c r="S36" s="30"/>
      <c r="T36" s="31">
        <v>4</v>
      </c>
      <c r="U36" s="228"/>
      <c r="V36" s="229"/>
      <c r="W36" s="230"/>
      <c r="X36" s="30"/>
      <c r="Y36" s="31"/>
      <c r="Z36" s="29"/>
      <c r="AA36" s="30"/>
      <c r="AB36" s="30"/>
      <c r="AC36" s="30"/>
      <c r="AD36" s="31"/>
      <c r="AE36" s="29"/>
      <c r="AF36" s="30"/>
      <c r="AG36" s="30"/>
      <c r="AH36" s="30"/>
      <c r="AI36" s="31"/>
      <c r="AJ36" s="29"/>
      <c r="AK36" s="30"/>
      <c r="AL36" s="30"/>
      <c r="AM36" s="30"/>
      <c r="AN36" s="225"/>
      <c r="AO36" s="226" t="s">
        <v>77</v>
      </c>
    </row>
    <row r="37" spans="1:41" s="224" customFormat="1" ht="15" customHeight="1" x14ac:dyDescent="0.2">
      <c r="A37" s="297" t="s">
        <v>239</v>
      </c>
      <c r="B37" s="315" t="s">
        <v>118</v>
      </c>
      <c r="C37" s="292" t="s">
        <v>31</v>
      </c>
      <c r="D37" s="298">
        <v>45</v>
      </c>
      <c r="E37" s="107">
        <f t="shared" si="1"/>
        <v>45</v>
      </c>
      <c r="F37" s="189"/>
      <c r="G37" s="198"/>
      <c r="H37" s="294"/>
      <c r="I37" s="294"/>
      <c r="J37" s="296"/>
      <c r="K37" s="76"/>
      <c r="L37" s="294"/>
      <c r="M37" s="294"/>
      <c r="N37" s="294"/>
      <c r="O37" s="296"/>
      <c r="P37" s="76"/>
      <c r="Q37" s="294"/>
      <c r="R37" s="294"/>
      <c r="S37" s="294"/>
      <c r="T37" s="296"/>
      <c r="U37" s="304">
        <v>1</v>
      </c>
      <c r="V37" s="210">
        <v>1</v>
      </c>
      <c r="W37" s="210">
        <v>1</v>
      </c>
      <c r="X37" s="294"/>
      <c r="Y37" s="296">
        <v>4</v>
      </c>
      <c r="Z37" s="76"/>
      <c r="AA37" s="294"/>
      <c r="AB37" s="294"/>
      <c r="AC37" s="294"/>
      <c r="AD37" s="296"/>
      <c r="AE37" s="76"/>
      <c r="AF37" s="294"/>
      <c r="AG37" s="294"/>
      <c r="AH37" s="294"/>
      <c r="AI37" s="296"/>
      <c r="AJ37" s="76"/>
      <c r="AK37" s="294"/>
      <c r="AL37" s="294"/>
      <c r="AM37" s="294"/>
      <c r="AN37" s="302"/>
      <c r="AO37" s="224" t="s">
        <v>234</v>
      </c>
    </row>
    <row r="38" spans="1:41" ht="15" customHeight="1" x14ac:dyDescent="0.2">
      <c r="A38" s="83" t="s">
        <v>239</v>
      </c>
      <c r="B38" s="315" t="s">
        <v>119</v>
      </c>
      <c r="C38" s="284" t="s">
        <v>32</v>
      </c>
      <c r="D38" s="115">
        <v>30</v>
      </c>
      <c r="E38" s="107">
        <f t="shared" si="1"/>
        <v>30</v>
      </c>
      <c r="F38" s="88"/>
      <c r="G38" s="87"/>
      <c r="H38" s="26"/>
      <c r="I38" s="26"/>
      <c r="J38" s="27"/>
      <c r="K38" s="25"/>
      <c r="L38" s="26"/>
      <c r="M38" s="26"/>
      <c r="N38" s="26"/>
      <c r="O38" s="27"/>
      <c r="P38" s="25"/>
      <c r="Q38" s="26"/>
      <c r="R38" s="26"/>
      <c r="S38" s="26"/>
      <c r="T38" s="27"/>
      <c r="U38" s="212">
        <v>1</v>
      </c>
      <c r="V38" s="26">
        <v>1</v>
      </c>
      <c r="W38" s="26"/>
      <c r="X38" s="26"/>
      <c r="Y38" s="27">
        <v>3</v>
      </c>
      <c r="Z38" s="25"/>
      <c r="AA38" s="26"/>
      <c r="AB38" s="26"/>
      <c r="AC38" s="26"/>
      <c r="AD38" s="27"/>
      <c r="AE38" s="25"/>
      <c r="AF38" s="26"/>
      <c r="AG38" s="26"/>
      <c r="AH38" s="26"/>
      <c r="AI38" s="27"/>
      <c r="AJ38" s="25"/>
      <c r="AK38" s="26"/>
      <c r="AL38" s="26"/>
      <c r="AM38" s="26"/>
      <c r="AN38" s="40"/>
      <c r="AO38" s="226" t="s">
        <v>248</v>
      </c>
    </row>
    <row r="39" spans="1:41" s="226" customFormat="1" ht="15" customHeight="1" x14ac:dyDescent="0.2">
      <c r="A39" s="115" t="s">
        <v>239</v>
      </c>
      <c r="B39" s="315" t="s">
        <v>120</v>
      </c>
      <c r="C39" s="285" t="s">
        <v>197</v>
      </c>
      <c r="D39" s="115">
        <v>60</v>
      </c>
      <c r="E39" s="113">
        <f t="shared" si="1"/>
        <v>60</v>
      </c>
      <c r="F39" s="86"/>
      <c r="G39" s="106"/>
      <c r="H39" s="30"/>
      <c r="I39" s="30"/>
      <c r="J39" s="31"/>
      <c r="K39" s="29">
        <v>1</v>
      </c>
      <c r="L39" s="30"/>
      <c r="M39" s="30">
        <v>3</v>
      </c>
      <c r="N39" s="30"/>
      <c r="O39" s="31">
        <v>3</v>
      </c>
      <c r="P39" s="29"/>
      <c r="Q39" s="30"/>
      <c r="R39" s="30"/>
      <c r="S39" s="30"/>
      <c r="T39" s="31"/>
      <c r="U39" s="29"/>
      <c r="V39" s="30"/>
      <c r="W39" s="30"/>
      <c r="X39" s="30"/>
      <c r="Y39" s="31"/>
      <c r="Z39" s="29"/>
      <c r="AA39" s="30"/>
      <c r="AB39" s="30"/>
      <c r="AC39" s="30"/>
      <c r="AD39" s="31"/>
      <c r="AE39" s="29"/>
      <c r="AF39" s="30"/>
      <c r="AG39" s="30"/>
      <c r="AH39" s="30"/>
      <c r="AI39" s="31"/>
      <c r="AJ39" s="29"/>
      <c r="AK39" s="30"/>
      <c r="AL39" s="30"/>
      <c r="AM39" s="30"/>
      <c r="AN39" s="225"/>
      <c r="AO39" s="226" t="s">
        <v>56</v>
      </c>
    </row>
    <row r="40" spans="1:41" s="118" customFormat="1" ht="15" customHeight="1" x14ac:dyDescent="0.2">
      <c r="A40" s="92"/>
      <c r="B40" s="92"/>
      <c r="C40" s="119" t="s">
        <v>283</v>
      </c>
      <c r="D40" s="125">
        <f>J40+O40+T40+Y40+AD40+AI40+AN40</f>
        <v>50</v>
      </c>
      <c r="E40" s="125">
        <f>SUM(E26:E30)+SUM(E33:E39)</f>
        <v>525</v>
      </c>
      <c r="F40" s="120"/>
      <c r="G40" s="120"/>
      <c r="H40" s="121"/>
      <c r="I40" s="121"/>
      <c r="J40" s="131">
        <f>SUM(J26:J39)</f>
        <v>13</v>
      </c>
      <c r="K40" s="123"/>
      <c r="L40" s="123"/>
      <c r="M40" s="123"/>
      <c r="N40" s="123"/>
      <c r="O40" s="131">
        <f>SUM(O26:O39)</f>
        <v>19</v>
      </c>
      <c r="P40" s="123"/>
      <c r="Q40" s="123"/>
      <c r="R40" s="123"/>
      <c r="S40" s="123"/>
      <c r="T40" s="131">
        <f>SUM(T26:T39)</f>
        <v>11</v>
      </c>
      <c r="U40" s="122"/>
      <c r="V40" s="122"/>
      <c r="W40" s="122"/>
      <c r="X40" s="122"/>
      <c r="Y40" s="131">
        <f>SUM(Y26:Y39)</f>
        <v>7</v>
      </c>
      <c r="Z40" s="122"/>
      <c r="AA40" s="122"/>
      <c r="AB40" s="122"/>
      <c r="AC40" s="122"/>
      <c r="AD40" s="131">
        <f>SUM(AD26:AD39)</f>
        <v>0</v>
      </c>
      <c r="AE40" s="122"/>
      <c r="AF40" s="122"/>
      <c r="AG40" s="122"/>
      <c r="AH40" s="122"/>
      <c r="AI40" s="131">
        <f>SUM(AI26:AI39)</f>
        <v>0</v>
      </c>
      <c r="AJ40" s="122"/>
      <c r="AK40" s="122"/>
      <c r="AL40" s="122"/>
      <c r="AM40" s="122"/>
      <c r="AN40" s="131">
        <f>SUM(AN26:AN39)</f>
        <v>0</v>
      </c>
    </row>
    <row r="41" spans="1:41" ht="15" customHeight="1" x14ac:dyDescent="0.2">
      <c r="C41" s="44"/>
      <c r="D41" s="45"/>
      <c r="E41" s="45"/>
      <c r="J41" s="20"/>
      <c r="AI41" s="20"/>
    </row>
    <row r="42" spans="1:41" ht="20.25" customHeight="1" thickBot="1" x14ac:dyDescent="0.25">
      <c r="B42" s="410" t="s">
        <v>260</v>
      </c>
      <c r="C42" s="410"/>
      <c r="D42" s="410"/>
      <c r="E42" s="410"/>
      <c r="F42" s="410"/>
      <c r="G42" s="410"/>
      <c r="H42" s="410"/>
      <c r="I42" s="410"/>
      <c r="J42" s="410"/>
      <c r="K42" s="410"/>
      <c r="L42" s="410"/>
      <c r="M42" s="410"/>
      <c r="N42" s="410"/>
      <c r="O42" s="410"/>
      <c r="P42" s="410"/>
      <c r="Q42" s="410"/>
      <c r="R42" s="410"/>
      <c r="S42" s="410"/>
      <c r="T42" s="410"/>
      <c r="U42" s="410"/>
      <c r="V42" s="410"/>
      <c r="W42" s="410"/>
      <c r="X42" s="410"/>
      <c r="Y42" s="410"/>
      <c r="Z42" s="410"/>
      <c r="AA42" s="410"/>
      <c r="AB42" s="410"/>
      <c r="AC42" s="410"/>
      <c r="AD42" s="410"/>
      <c r="AE42" s="410"/>
      <c r="AF42" s="410"/>
      <c r="AG42" s="410"/>
      <c r="AH42" s="410"/>
      <c r="AI42" s="410"/>
      <c r="AJ42" s="410"/>
      <c r="AK42" s="410"/>
      <c r="AL42" s="410"/>
      <c r="AM42" s="410"/>
      <c r="AN42" s="410"/>
    </row>
    <row r="43" spans="1:41" ht="15" customHeight="1" x14ac:dyDescent="0.2">
      <c r="A43" s="21" t="s">
        <v>239</v>
      </c>
      <c r="B43" s="315" t="s">
        <v>121</v>
      </c>
      <c r="C43" s="283" t="s">
        <v>33</v>
      </c>
      <c r="D43" s="231">
        <v>45</v>
      </c>
      <c r="E43" s="134">
        <f>15*SUM(F43:I43,K43:N43,P43:S43,U43:X43,Z43:AC43,AE43:AH43,AJ43:AM43)</f>
        <v>45</v>
      </c>
      <c r="F43" s="194">
        <v>1</v>
      </c>
      <c r="G43" s="23"/>
      <c r="H43" s="23"/>
      <c r="I43" s="23">
        <v>2</v>
      </c>
      <c r="J43" s="24">
        <v>4</v>
      </c>
      <c r="K43" s="22"/>
      <c r="L43" s="23"/>
      <c r="M43" s="23"/>
      <c r="N43" s="23"/>
      <c r="O43" s="24"/>
      <c r="P43" s="22"/>
      <c r="Q43" s="23"/>
      <c r="R43" s="23"/>
      <c r="S43" s="23"/>
      <c r="T43" s="24"/>
      <c r="U43" s="22"/>
      <c r="V43" s="23"/>
      <c r="W43" s="23"/>
      <c r="X43" s="23"/>
      <c r="Y43" s="24"/>
      <c r="Z43" s="22"/>
      <c r="AA43" s="23"/>
      <c r="AB43" s="23"/>
      <c r="AC43" s="23"/>
      <c r="AD43" s="24"/>
      <c r="AE43" s="22"/>
      <c r="AF43" s="23"/>
      <c r="AG43" s="23"/>
      <c r="AH43" s="23"/>
      <c r="AI43" s="24"/>
      <c r="AJ43" s="22"/>
      <c r="AK43" s="23"/>
      <c r="AL43" s="23"/>
      <c r="AM43" s="23"/>
      <c r="AN43" s="24"/>
      <c r="AO43" s="13" t="s">
        <v>83</v>
      </c>
    </row>
    <row r="44" spans="1:41" s="226" customFormat="1" ht="15" customHeight="1" x14ac:dyDescent="0.2">
      <c r="A44" s="231" t="s">
        <v>239</v>
      </c>
      <c r="B44" s="315" t="s">
        <v>122</v>
      </c>
      <c r="C44" s="283" t="s">
        <v>198</v>
      </c>
      <c r="D44" s="232">
        <v>45</v>
      </c>
      <c r="E44" s="112">
        <f>15*SUM(F44:I44,K44:N44,P44:S44,U44:X44,Z44:AC44,AE44:AH44,AJ44:AM44)</f>
        <v>45</v>
      </c>
      <c r="F44" s="29"/>
      <c r="G44" s="30"/>
      <c r="H44" s="30"/>
      <c r="I44" s="30"/>
      <c r="J44" s="31"/>
      <c r="K44" s="29"/>
      <c r="L44" s="30"/>
      <c r="M44" s="230">
        <v>3</v>
      </c>
      <c r="N44" s="229"/>
      <c r="O44" s="31">
        <v>3</v>
      </c>
      <c r="P44" s="233"/>
      <c r="Q44" s="234"/>
      <c r="R44" s="234"/>
      <c r="S44" s="234"/>
      <c r="T44" s="235"/>
      <c r="U44" s="233"/>
      <c r="V44" s="234"/>
      <c r="W44" s="234"/>
      <c r="X44" s="234"/>
      <c r="Y44" s="235"/>
      <c r="Z44" s="233"/>
      <c r="AA44" s="234"/>
      <c r="AB44" s="234"/>
      <c r="AC44" s="234"/>
      <c r="AD44" s="235"/>
      <c r="AE44" s="233"/>
      <c r="AF44" s="234"/>
      <c r="AG44" s="234"/>
      <c r="AH44" s="234"/>
      <c r="AI44" s="235"/>
      <c r="AJ44" s="233"/>
      <c r="AK44" s="234"/>
      <c r="AL44" s="234"/>
      <c r="AM44" s="234"/>
      <c r="AN44" s="235"/>
      <c r="AO44" s="226" t="s">
        <v>52</v>
      </c>
    </row>
    <row r="45" spans="1:41" ht="15" customHeight="1" x14ac:dyDescent="0.2">
      <c r="A45" s="21" t="s">
        <v>239</v>
      </c>
      <c r="B45" s="315" t="s">
        <v>123</v>
      </c>
      <c r="C45" s="283" t="s">
        <v>267</v>
      </c>
      <c r="D45" s="232">
        <v>30</v>
      </c>
      <c r="E45" s="109">
        <f>15*SUM(F45:I45,K45:N45,P45:S45,U45:X45,Z45:AC45,AE45:AH45,AJ45:AM45)</f>
        <v>30</v>
      </c>
      <c r="F45" s="25"/>
      <c r="G45" s="26"/>
      <c r="H45" s="26"/>
      <c r="I45" s="26"/>
      <c r="J45" s="27"/>
      <c r="K45" s="25"/>
      <c r="L45" s="26"/>
      <c r="M45" s="26"/>
      <c r="N45" s="26"/>
      <c r="O45" s="27"/>
      <c r="P45" s="76">
        <v>1</v>
      </c>
      <c r="Q45" s="26">
        <v>1</v>
      </c>
      <c r="R45" s="26"/>
      <c r="S45" s="26"/>
      <c r="T45" s="27">
        <v>3</v>
      </c>
      <c r="U45" s="25"/>
      <c r="V45" s="26"/>
      <c r="W45" s="26"/>
      <c r="X45" s="26"/>
      <c r="Y45" s="49"/>
      <c r="Z45" s="47"/>
      <c r="AA45" s="48"/>
      <c r="AB45" s="48"/>
      <c r="AC45" s="48"/>
      <c r="AD45" s="49"/>
      <c r="AE45" s="47"/>
      <c r="AF45" s="48"/>
      <c r="AG45" s="48"/>
      <c r="AH45" s="48"/>
      <c r="AI45" s="49"/>
      <c r="AJ45" s="47"/>
      <c r="AK45" s="48"/>
      <c r="AL45" s="48"/>
      <c r="AM45" s="48"/>
      <c r="AN45" s="49"/>
      <c r="AO45" s="13" t="s">
        <v>93</v>
      </c>
    </row>
    <row r="46" spans="1:41" ht="15" customHeight="1" x14ac:dyDescent="0.2">
      <c r="A46" s="21" t="s">
        <v>239</v>
      </c>
      <c r="B46" s="315" t="s">
        <v>124</v>
      </c>
      <c r="C46" s="284" t="s">
        <v>268</v>
      </c>
      <c r="D46" s="232">
        <v>30</v>
      </c>
      <c r="E46" s="109">
        <f>15*SUM(F46:I46,K46:N46,P46:S46,U46:X46,Z46:AC46,AE46:AH46,AJ46:AM46)</f>
        <v>30</v>
      </c>
      <c r="F46" s="25"/>
      <c r="G46" s="26"/>
      <c r="H46" s="26"/>
      <c r="I46" s="26"/>
      <c r="J46" s="27"/>
      <c r="K46" s="25"/>
      <c r="L46" s="26"/>
      <c r="M46" s="26"/>
      <c r="N46" s="26"/>
      <c r="O46" s="27"/>
      <c r="P46" s="76"/>
      <c r="Q46" s="26"/>
      <c r="R46" s="26"/>
      <c r="S46" s="26"/>
      <c r="T46" s="27"/>
      <c r="U46" s="25"/>
      <c r="V46" s="26"/>
      <c r="W46" s="26"/>
      <c r="X46" s="26">
        <v>2</v>
      </c>
      <c r="Y46" s="49">
        <v>3</v>
      </c>
      <c r="Z46" s="47"/>
      <c r="AA46" s="48"/>
      <c r="AB46" s="48"/>
      <c r="AC46" s="48"/>
      <c r="AD46" s="49"/>
      <c r="AE46" s="47"/>
      <c r="AF46" s="48"/>
      <c r="AG46" s="48"/>
      <c r="AH46" s="48"/>
      <c r="AI46" s="49"/>
      <c r="AJ46" s="47"/>
      <c r="AK46" s="48"/>
      <c r="AL46" s="48"/>
      <c r="AM46" s="48"/>
      <c r="AN46" s="49"/>
      <c r="AO46" s="108" t="s">
        <v>93</v>
      </c>
    </row>
    <row r="47" spans="1:41" ht="15" customHeight="1" x14ac:dyDescent="0.2">
      <c r="C47" s="62" t="s">
        <v>283</v>
      </c>
      <c r="D47" s="125">
        <f>J47+O47+T47+Y47+AD47+AI47+AN47</f>
        <v>13</v>
      </c>
      <c r="E47" s="125">
        <f>SUM(E43:E46)</f>
        <v>150</v>
      </c>
      <c r="J47" s="132">
        <f>SUM(J43:J46)</f>
        <v>4</v>
      </c>
      <c r="K47" s="38"/>
      <c r="L47" s="38"/>
      <c r="M47" s="38"/>
      <c r="N47" s="38"/>
      <c r="O47" s="125">
        <f>SUM(O43:O46)</f>
        <v>3</v>
      </c>
      <c r="P47" s="38"/>
      <c r="Q47" s="38"/>
      <c r="R47" s="38"/>
      <c r="S47" s="38"/>
      <c r="T47" s="125">
        <f>SUM(T43:T46)</f>
        <v>3</v>
      </c>
      <c r="U47" s="38"/>
      <c r="V47" s="38"/>
      <c r="W47" s="38"/>
      <c r="X47" s="38"/>
      <c r="Y47" s="125">
        <f>SUM(Y43:Y46)</f>
        <v>3</v>
      </c>
      <c r="Z47" s="38"/>
      <c r="AA47" s="38"/>
      <c r="AB47" s="38"/>
      <c r="AC47" s="38"/>
      <c r="AD47" s="125">
        <f>SUM(AD43:AD46)</f>
        <v>0</v>
      </c>
      <c r="AE47" s="38"/>
      <c r="AF47" s="38"/>
      <c r="AG47" s="38"/>
      <c r="AH47" s="38"/>
      <c r="AI47" s="125">
        <f>SUM(AI43:AI46)</f>
        <v>0</v>
      </c>
      <c r="AJ47" s="38"/>
      <c r="AK47" s="38"/>
      <c r="AL47" s="38"/>
      <c r="AM47" s="38"/>
      <c r="AN47" s="125">
        <f>SUM(AN43:AN46)</f>
        <v>0</v>
      </c>
    </row>
    <row r="48" spans="1:41" ht="15" customHeight="1" x14ac:dyDescent="0.2">
      <c r="C48" s="62"/>
      <c r="D48" s="133"/>
      <c r="E48" s="50"/>
      <c r="J48" s="140"/>
      <c r="K48" s="38"/>
      <c r="L48" s="38"/>
      <c r="M48" s="38"/>
      <c r="N48" s="38"/>
      <c r="O48" s="43"/>
      <c r="P48" s="38"/>
      <c r="Q48" s="38"/>
      <c r="R48" s="38"/>
      <c r="S48" s="38"/>
      <c r="T48" s="43"/>
      <c r="U48" s="38"/>
      <c r="V48" s="38"/>
      <c r="W48" s="38"/>
      <c r="X48" s="38"/>
      <c r="Y48" s="43"/>
      <c r="Z48" s="38"/>
      <c r="AA48" s="38"/>
      <c r="AB48" s="38"/>
      <c r="AC48" s="38"/>
      <c r="AD48" s="43"/>
      <c r="AE48" s="38"/>
      <c r="AF48" s="38"/>
      <c r="AG48" s="38"/>
      <c r="AH48" s="38"/>
      <c r="AI48" s="43"/>
      <c r="AJ48" s="38"/>
      <c r="AK48" s="38"/>
      <c r="AL48" s="38"/>
      <c r="AM48" s="38"/>
      <c r="AN48" s="43"/>
    </row>
    <row r="49" spans="1:41" ht="15" customHeight="1" x14ac:dyDescent="0.2">
      <c r="A49" s="90"/>
      <c r="B49" s="309"/>
      <c r="C49" s="311" t="s">
        <v>269</v>
      </c>
      <c r="D49" s="205"/>
      <c r="E49" s="204"/>
      <c r="F49" s="84"/>
      <c r="G49" s="84"/>
      <c r="H49" s="64"/>
      <c r="I49" s="64"/>
      <c r="J49" s="65"/>
      <c r="K49" s="64"/>
      <c r="L49" s="64"/>
      <c r="M49" s="64"/>
      <c r="N49" s="64"/>
      <c r="O49" s="65"/>
      <c r="P49" s="64"/>
      <c r="Q49" s="64"/>
      <c r="R49" s="64"/>
      <c r="S49" s="64"/>
      <c r="T49" s="66"/>
      <c r="U49" s="64"/>
      <c r="V49" s="64"/>
      <c r="W49" s="64"/>
      <c r="X49" s="64"/>
      <c r="Y49" s="65"/>
      <c r="Z49" s="64"/>
      <c r="AA49" s="64"/>
      <c r="AB49" s="64"/>
      <c r="AC49" s="64"/>
      <c r="AD49" s="65"/>
      <c r="AE49" s="64"/>
      <c r="AF49" s="64"/>
      <c r="AG49" s="64"/>
      <c r="AH49" s="64"/>
      <c r="AI49" s="65"/>
      <c r="AJ49" s="64"/>
      <c r="AK49" s="64"/>
      <c r="AL49" s="64"/>
      <c r="AM49" s="64"/>
      <c r="AN49" s="67"/>
    </row>
    <row r="50" spans="1:41" s="226" customFormat="1" ht="15" customHeight="1" x14ac:dyDescent="0.2">
      <c r="A50" s="231" t="s">
        <v>239</v>
      </c>
      <c r="B50" s="316" t="s">
        <v>125</v>
      </c>
      <c r="C50" s="283" t="s">
        <v>199</v>
      </c>
      <c r="D50" s="232">
        <v>30</v>
      </c>
      <c r="E50" s="111">
        <f t="shared" ref="E50:E57" si="2">15*SUM(F50:I50,K50:N50,P50:S50,U50:X50,Z50:AC50,AE50:AH50,AJ50:AM50)</f>
        <v>30</v>
      </c>
      <c r="F50" s="233">
        <v>1</v>
      </c>
      <c r="G50" s="236"/>
      <c r="H50" s="234">
        <v>1</v>
      </c>
      <c r="I50" s="234"/>
      <c r="J50" s="235">
        <v>3</v>
      </c>
      <c r="K50" s="233"/>
      <c r="L50" s="236"/>
      <c r="M50" s="234"/>
      <c r="N50" s="234"/>
      <c r="O50" s="235"/>
      <c r="P50" s="233"/>
      <c r="Q50" s="234"/>
      <c r="R50" s="234"/>
      <c r="S50" s="234"/>
      <c r="T50" s="235"/>
      <c r="U50" s="233"/>
      <c r="V50" s="234"/>
      <c r="W50" s="234"/>
      <c r="X50" s="234"/>
      <c r="Y50" s="235"/>
      <c r="Z50" s="233"/>
      <c r="AA50" s="234"/>
      <c r="AB50" s="234"/>
      <c r="AC50" s="234"/>
      <c r="AD50" s="235"/>
      <c r="AE50" s="233"/>
      <c r="AF50" s="234"/>
      <c r="AG50" s="234"/>
      <c r="AH50" s="234"/>
      <c r="AI50" s="235"/>
      <c r="AJ50" s="233"/>
      <c r="AK50" s="234"/>
      <c r="AL50" s="234"/>
      <c r="AM50" s="234"/>
      <c r="AN50" s="235"/>
      <c r="AO50" s="226" t="s">
        <v>76</v>
      </c>
    </row>
    <row r="51" spans="1:41" s="226" customFormat="1" ht="15" customHeight="1" x14ac:dyDescent="0.2">
      <c r="A51" s="231" t="s">
        <v>239</v>
      </c>
      <c r="B51" s="317" t="s">
        <v>126</v>
      </c>
      <c r="C51" s="283" t="s">
        <v>200</v>
      </c>
      <c r="D51" s="232">
        <v>30</v>
      </c>
      <c r="E51" s="111">
        <f>15*SUM(F51:I51,K51:N51,P51:S51,U51:X51,Z51:AC51,AE51:AH51,AJ51:AM51)</f>
        <v>30</v>
      </c>
      <c r="F51" s="233"/>
      <c r="G51" s="234"/>
      <c r="H51" s="234"/>
      <c r="I51" s="234"/>
      <c r="J51" s="235"/>
      <c r="K51" s="233">
        <v>1</v>
      </c>
      <c r="L51" s="234"/>
      <c r="M51" s="234">
        <v>1</v>
      </c>
      <c r="N51" s="234"/>
      <c r="O51" s="235">
        <v>3</v>
      </c>
      <c r="P51" s="233"/>
      <c r="Q51" s="234"/>
      <c r="R51" s="234"/>
      <c r="S51" s="234"/>
      <c r="T51" s="235"/>
      <c r="U51" s="233"/>
      <c r="V51" s="234"/>
      <c r="W51" s="234"/>
      <c r="X51" s="234"/>
      <c r="Y51" s="235"/>
      <c r="Z51" s="233"/>
      <c r="AA51" s="234"/>
      <c r="AB51" s="234"/>
      <c r="AC51" s="234"/>
      <c r="AD51" s="235"/>
      <c r="AE51" s="233"/>
      <c r="AF51" s="234"/>
      <c r="AG51" s="234"/>
      <c r="AH51" s="234"/>
      <c r="AI51" s="235"/>
      <c r="AJ51" s="233"/>
      <c r="AK51" s="234"/>
      <c r="AL51" s="234"/>
      <c r="AM51" s="234"/>
      <c r="AN51" s="235"/>
      <c r="AO51" s="226" t="s">
        <v>76</v>
      </c>
    </row>
    <row r="52" spans="1:41" s="226" customFormat="1" ht="15" customHeight="1" x14ac:dyDescent="0.2">
      <c r="A52" s="231" t="s">
        <v>239</v>
      </c>
      <c r="B52" s="317" t="s">
        <v>127</v>
      </c>
      <c r="C52" s="283" t="s">
        <v>201</v>
      </c>
      <c r="D52" s="232">
        <v>30</v>
      </c>
      <c r="E52" s="111">
        <f t="shared" si="2"/>
        <v>30</v>
      </c>
      <c r="F52" s="233"/>
      <c r="G52" s="234"/>
      <c r="H52" s="234"/>
      <c r="I52" s="234"/>
      <c r="J52" s="235"/>
      <c r="K52" s="233"/>
      <c r="L52" s="234"/>
      <c r="M52" s="234"/>
      <c r="N52" s="234"/>
      <c r="O52" s="235"/>
      <c r="P52" s="233">
        <v>1</v>
      </c>
      <c r="Q52" s="234"/>
      <c r="R52" s="234">
        <v>1</v>
      </c>
      <c r="S52" s="234"/>
      <c r="T52" s="235">
        <v>3</v>
      </c>
      <c r="U52" s="233"/>
      <c r="V52" s="234"/>
      <c r="W52" s="234"/>
      <c r="X52" s="234"/>
      <c r="Y52" s="235"/>
      <c r="Z52" s="233"/>
      <c r="AA52" s="234"/>
      <c r="AB52" s="234"/>
      <c r="AC52" s="234"/>
      <c r="AD52" s="235"/>
      <c r="AE52" s="233"/>
      <c r="AF52" s="234"/>
      <c r="AG52" s="234"/>
      <c r="AH52" s="234"/>
      <c r="AI52" s="235"/>
      <c r="AJ52" s="233"/>
      <c r="AK52" s="234"/>
      <c r="AL52" s="234"/>
      <c r="AM52" s="234"/>
      <c r="AN52" s="235"/>
      <c r="AO52" s="108" t="s">
        <v>240</v>
      </c>
    </row>
    <row r="53" spans="1:41" s="226" customFormat="1" ht="15" customHeight="1" x14ac:dyDescent="0.2">
      <c r="A53" s="231" t="s">
        <v>239</v>
      </c>
      <c r="B53" s="317" t="s">
        <v>128</v>
      </c>
      <c r="C53" s="284" t="s">
        <v>229</v>
      </c>
      <c r="D53" s="231">
        <v>30</v>
      </c>
      <c r="E53" s="112">
        <f t="shared" si="2"/>
        <v>30</v>
      </c>
      <c r="F53" s="29"/>
      <c r="G53" s="30"/>
      <c r="H53" s="30"/>
      <c r="I53" s="30"/>
      <c r="J53" s="31"/>
      <c r="K53" s="29"/>
      <c r="L53" s="30"/>
      <c r="M53" s="30"/>
      <c r="N53" s="30"/>
      <c r="O53" s="31"/>
      <c r="P53" s="29">
        <v>1</v>
      </c>
      <c r="Q53" s="30"/>
      <c r="R53" s="30">
        <v>1</v>
      </c>
      <c r="S53" s="30"/>
      <c r="T53" s="31">
        <v>3</v>
      </c>
      <c r="U53" s="233"/>
      <c r="V53" s="30"/>
      <c r="W53" s="30"/>
      <c r="X53" s="30"/>
      <c r="Y53" s="31"/>
      <c r="Z53" s="29"/>
      <c r="AA53" s="30"/>
      <c r="AB53" s="30"/>
      <c r="AC53" s="30"/>
      <c r="AD53" s="31"/>
      <c r="AE53" s="29"/>
      <c r="AF53" s="30"/>
      <c r="AG53" s="30"/>
      <c r="AH53" s="30"/>
      <c r="AI53" s="31"/>
      <c r="AJ53" s="29"/>
      <c r="AK53" s="30"/>
      <c r="AL53" s="30"/>
      <c r="AM53" s="30"/>
      <c r="AN53" s="31"/>
      <c r="AO53" s="108" t="s">
        <v>241</v>
      </c>
    </row>
    <row r="54" spans="1:41" s="224" customFormat="1" ht="15" customHeight="1" x14ac:dyDescent="0.2">
      <c r="A54" s="231" t="s">
        <v>239</v>
      </c>
      <c r="B54" s="317" t="s">
        <v>129</v>
      </c>
      <c r="C54" s="292" t="s">
        <v>35</v>
      </c>
      <c r="D54" s="220">
        <v>15</v>
      </c>
      <c r="E54" s="109">
        <f t="shared" si="2"/>
        <v>15</v>
      </c>
      <c r="F54" s="76"/>
      <c r="G54" s="294"/>
      <c r="H54" s="294"/>
      <c r="I54" s="294"/>
      <c r="J54" s="296"/>
      <c r="K54" s="76"/>
      <c r="L54" s="294"/>
      <c r="M54" s="294"/>
      <c r="N54" s="294"/>
      <c r="O54" s="296"/>
      <c r="P54" s="76"/>
      <c r="Q54" s="294"/>
      <c r="R54" s="294"/>
      <c r="S54" s="294"/>
      <c r="T54" s="296"/>
      <c r="U54" s="213">
        <v>1</v>
      </c>
      <c r="V54" s="294"/>
      <c r="W54" s="294"/>
      <c r="X54" s="294"/>
      <c r="Y54" s="296">
        <v>2</v>
      </c>
      <c r="Z54" s="76"/>
      <c r="AA54" s="294"/>
      <c r="AB54" s="294"/>
      <c r="AC54" s="294"/>
      <c r="AD54" s="296"/>
      <c r="AE54" s="76"/>
      <c r="AF54" s="294"/>
      <c r="AG54" s="294"/>
      <c r="AH54" s="294"/>
      <c r="AI54" s="296"/>
      <c r="AJ54" s="76"/>
      <c r="AK54" s="294"/>
      <c r="AL54" s="294"/>
      <c r="AM54" s="294"/>
      <c r="AN54" s="296"/>
      <c r="AO54" s="224" t="s">
        <v>52</v>
      </c>
    </row>
    <row r="55" spans="1:41" s="226" customFormat="1" ht="15" customHeight="1" x14ac:dyDescent="0.2">
      <c r="A55" s="231" t="s">
        <v>239</v>
      </c>
      <c r="B55" s="317" t="s">
        <v>130</v>
      </c>
      <c r="C55" s="284" t="s">
        <v>203</v>
      </c>
      <c r="D55" s="231">
        <v>30</v>
      </c>
      <c r="E55" s="112">
        <f t="shared" si="2"/>
        <v>30</v>
      </c>
      <c r="F55" s="29"/>
      <c r="G55" s="30"/>
      <c r="H55" s="30"/>
      <c r="I55" s="30"/>
      <c r="J55" s="31"/>
      <c r="K55" s="29"/>
      <c r="L55" s="30"/>
      <c r="M55" s="30"/>
      <c r="N55" s="30"/>
      <c r="O55" s="31"/>
      <c r="P55" s="29"/>
      <c r="Q55" s="30"/>
      <c r="R55" s="30"/>
      <c r="S55" s="30"/>
      <c r="T55" s="31"/>
      <c r="U55" s="29"/>
      <c r="V55" s="30"/>
      <c r="W55" s="30">
        <v>2</v>
      </c>
      <c r="X55" s="30"/>
      <c r="Y55" s="31">
        <v>2</v>
      </c>
      <c r="Z55" s="29"/>
      <c r="AA55" s="30"/>
      <c r="AB55" s="30"/>
      <c r="AC55" s="30"/>
      <c r="AD55" s="31"/>
      <c r="AE55" s="29"/>
      <c r="AF55" s="30"/>
      <c r="AG55" s="30"/>
      <c r="AH55" s="30"/>
      <c r="AI55" s="31"/>
      <c r="AJ55" s="29"/>
      <c r="AK55" s="30"/>
      <c r="AL55" s="30"/>
      <c r="AM55" s="30"/>
      <c r="AN55" s="31"/>
      <c r="AO55" s="226" t="s">
        <v>52</v>
      </c>
    </row>
    <row r="56" spans="1:41" ht="15" customHeight="1" x14ac:dyDescent="0.2">
      <c r="A56" s="231" t="s">
        <v>239</v>
      </c>
      <c r="B56" s="317" t="s">
        <v>131</v>
      </c>
      <c r="C56" s="285" t="s">
        <v>36</v>
      </c>
      <c r="D56" s="231">
        <v>15</v>
      </c>
      <c r="E56" s="112">
        <f t="shared" si="2"/>
        <v>15</v>
      </c>
      <c r="F56" s="25"/>
      <c r="G56" s="26"/>
      <c r="H56" s="26"/>
      <c r="I56" s="26"/>
      <c r="J56" s="27"/>
      <c r="K56" s="25"/>
      <c r="L56" s="26"/>
      <c r="M56" s="26"/>
      <c r="N56" s="26"/>
      <c r="O56" s="27"/>
      <c r="P56" s="25"/>
      <c r="Q56" s="26"/>
      <c r="R56" s="26"/>
      <c r="S56" s="26"/>
      <c r="T56" s="27"/>
      <c r="U56" s="29"/>
      <c r="V56" s="30"/>
      <c r="W56" s="30"/>
      <c r="X56" s="30"/>
      <c r="Y56" s="31"/>
      <c r="Z56" s="29"/>
      <c r="AA56" s="26"/>
      <c r="AB56" s="26"/>
      <c r="AC56" s="26"/>
      <c r="AD56" s="27"/>
      <c r="AE56" s="25"/>
      <c r="AF56" s="26"/>
      <c r="AG56" s="26"/>
      <c r="AH56" s="26"/>
      <c r="AI56" s="27"/>
      <c r="AJ56" s="25">
        <v>1</v>
      </c>
      <c r="AK56" s="26"/>
      <c r="AL56" s="26"/>
      <c r="AM56" s="26"/>
      <c r="AN56" s="27">
        <v>1</v>
      </c>
      <c r="AO56" s="108" t="s">
        <v>71</v>
      </c>
    </row>
    <row r="57" spans="1:41" s="224" customFormat="1" ht="15" customHeight="1" x14ac:dyDescent="0.2">
      <c r="A57" s="231" t="s">
        <v>239</v>
      </c>
      <c r="B57" s="317" t="s">
        <v>132</v>
      </c>
      <c r="C57" s="293" t="s">
        <v>37</v>
      </c>
      <c r="D57" s="305">
        <v>30</v>
      </c>
      <c r="E57" s="221">
        <f t="shared" si="2"/>
        <v>30</v>
      </c>
      <c r="F57" s="71"/>
      <c r="G57" s="110"/>
      <c r="H57" s="110"/>
      <c r="I57" s="110"/>
      <c r="J57" s="223"/>
      <c r="K57" s="71"/>
      <c r="L57" s="110"/>
      <c r="M57" s="110">
        <v>2</v>
      </c>
      <c r="N57" s="110"/>
      <c r="O57" s="223">
        <v>2</v>
      </c>
      <c r="P57" s="71"/>
      <c r="Q57" s="110"/>
      <c r="R57" s="110"/>
      <c r="S57" s="110"/>
      <c r="T57" s="223"/>
      <c r="U57" s="71"/>
      <c r="V57" s="110"/>
      <c r="W57" s="110"/>
      <c r="X57" s="110"/>
      <c r="Y57" s="223"/>
      <c r="Z57" s="71"/>
      <c r="AA57" s="110"/>
      <c r="AB57" s="110"/>
      <c r="AC57" s="110"/>
      <c r="AD57" s="223"/>
      <c r="AE57" s="71"/>
      <c r="AF57" s="110"/>
      <c r="AG57" s="110"/>
      <c r="AH57" s="110"/>
      <c r="AI57" s="223"/>
      <c r="AJ57" s="71"/>
      <c r="AK57" s="110"/>
      <c r="AL57" s="110"/>
      <c r="AM57" s="110"/>
      <c r="AN57" s="223"/>
      <c r="AO57" s="224" t="s">
        <v>53</v>
      </c>
    </row>
    <row r="58" spans="1:41" ht="15" customHeight="1" x14ac:dyDescent="0.2">
      <c r="A58" s="231" t="s">
        <v>239</v>
      </c>
      <c r="B58" s="317" t="s">
        <v>133</v>
      </c>
      <c r="C58" s="284" t="s">
        <v>84</v>
      </c>
      <c r="D58" s="231">
        <v>30</v>
      </c>
      <c r="E58" s="112">
        <f>15*SUM(F58:I58,K58:N58,P58:S58,U58:X58,Z58:AC58,AE58:AH58,AJ58:AM58)</f>
        <v>30</v>
      </c>
      <c r="F58" s="25"/>
      <c r="G58" s="26"/>
      <c r="H58" s="26"/>
      <c r="I58" s="26"/>
      <c r="J58" s="27"/>
      <c r="K58" s="25"/>
      <c r="L58" s="26"/>
      <c r="M58" s="26"/>
      <c r="N58" s="26"/>
      <c r="O58" s="27"/>
      <c r="P58" s="25"/>
      <c r="Q58" s="26"/>
      <c r="R58" s="26"/>
      <c r="S58" s="26"/>
      <c r="T58" s="27"/>
      <c r="U58" s="25"/>
      <c r="V58" s="26"/>
      <c r="W58" s="26"/>
      <c r="X58" s="26"/>
      <c r="Y58" s="27"/>
      <c r="Z58" s="25"/>
      <c r="AA58" s="26"/>
      <c r="AB58" s="26"/>
      <c r="AC58" s="26"/>
      <c r="AD58" s="27"/>
      <c r="AE58" s="213">
        <v>1</v>
      </c>
      <c r="AF58" s="26"/>
      <c r="AG58" s="26">
        <v>1</v>
      </c>
      <c r="AH58" s="26"/>
      <c r="AI58" s="27">
        <v>3</v>
      </c>
      <c r="AJ58" s="25"/>
      <c r="AK58" s="26"/>
      <c r="AL58" s="26"/>
      <c r="AM58" s="26"/>
      <c r="AN58" s="27"/>
      <c r="AO58" s="13" t="s">
        <v>85</v>
      </c>
    </row>
    <row r="59" spans="1:41" ht="15" customHeight="1" x14ac:dyDescent="0.2">
      <c r="A59" s="231" t="s">
        <v>239</v>
      </c>
      <c r="B59" s="317" t="s">
        <v>134</v>
      </c>
      <c r="C59" s="284" t="s">
        <v>41</v>
      </c>
      <c r="D59" s="232">
        <v>30</v>
      </c>
      <c r="E59" s="113">
        <f>15*SUM(F59:I59,K59:N59,P59:S59,U59:X59,Z59:AC59,AE59:AH59,AJ59:AM59)</f>
        <v>15</v>
      </c>
      <c r="F59" s="47"/>
      <c r="G59" s="48"/>
      <c r="H59" s="48"/>
      <c r="I59" s="48"/>
      <c r="J59" s="55"/>
      <c r="K59" s="47"/>
      <c r="L59" s="48"/>
      <c r="M59" s="48"/>
      <c r="N59" s="48"/>
      <c r="O59" s="55"/>
      <c r="P59" s="47"/>
      <c r="Q59" s="48"/>
      <c r="R59" s="48"/>
      <c r="S59" s="48"/>
      <c r="T59" s="56"/>
      <c r="U59" s="47"/>
      <c r="V59" s="48"/>
      <c r="W59" s="48"/>
      <c r="X59" s="48"/>
      <c r="Y59" s="55"/>
      <c r="Z59" s="78"/>
      <c r="AA59" s="77"/>
      <c r="AB59" s="190"/>
      <c r="AC59" s="190"/>
      <c r="AD59" s="191"/>
      <c r="AE59" s="78"/>
      <c r="AF59" s="77"/>
      <c r="AG59" s="190">
        <v>1</v>
      </c>
      <c r="AH59" s="190"/>
      <c r="AI59" s="191">
        <v>2</v>
      </c>
      <c r="AJ59" s="192"/>
      <c r="AK59" s="190"/>
      <c r="AL59" s="190"/>
      <c r="AM59" s="190"/>
      <c r="AN59" s="191"/>
      <c r="AO59" s="13" t="s">
        <v>55</v>
      </c>
    </row>
    <row r="60" spans="1:41" s="226" customFormat="1" ht="15" customHeight="1" x14ac:dyDescent="0.2">
      <c r="A60" s="231" t="s">
        <v>239</v>
      </c>
      <c r="B60" s="317" t="s">
        <v>135</v>
      </c>
      <c r="C60" s="284" t="s">
        <v>204</v>
      </c>
      <c r="D60" s="232">
        <v>30</v>
      </c>
      <c r="E60" s="113">
        <f>15*SUM(F60:I60,K60:N60,P60:S60,U60:X60,Z60:AC60,AE60:AH60,AJ60:AM60)</f>
        <v>30</v>
      </c>
      <c r="F60" s="233"/>
      <c r="G60" s="234"/>
      <c r="H60" s="234"/>
      <c r="I60" s="234"/>
      <c r="J60" s="238"/>
      <c r="K60" s="233"/>
      <c r="L60" s="234"/>
      <c r="M60" s="234"/>
      <c r="N60" s="234"/>
      <c r="O60" s="238"/>
      <c r="P60" s="233"/>
      <c r="Q60" s="234"/>
      <c r="R60" s="234"/>
      <c r="S60" s="234"/>
      <c r="T60" s="238"/>
      <c r="U60" s="233"/>
      <c r="V60" s="234"/>
      <c r="W60" s="234"/>
      <c r="X60" s="234"/>
      <c r="Y60" s="238"/>
      <c r="Z60" s="78"/>
      <c r="AA60" s="77"/>
      <c r="AB60" s="190"/>
      <c r="AC60" s="190"/>
      <c r="AD60" s="191"/>
      <c r="AE60" s="192"/>
      <c r="AF60" s="190"/>
      <c r="AG60" s="190"/>
      <c r="AH60" s="190"/>
      <c r="AI60" s="191"/>
      <c r="AJ60" s="106"/>
      <c r="AK60" s="106"/>
      <c r="AL60" s="190">
        <v>2</v>
      </c>
      <c r="AM60" s="106"/>
      <c r="AN60" s="185">
        <v>3</v>
      </c>
      <c r="AO60" s="226" t="s">
        <v>61</v>
      </c>
    </row>
    <row r="61" spans="1:41" s="118" customFormat="1" ht="15" customHeight="1" x14ac:dyDescent="0.2">
      <c r="A61" s="124"/>
      <c r="C61" s="119" t="s">
        <v>283</v>
      </c>
      <c r="D61" s="125">
        <f>J61+O61+T61+Y61+AD61+AI61+AN61</f>
        <v>27</v>
      </c>
      <c r="E61" s="125">
        <f>SUM(E50:E60)</f>
        <v>285</v>
      </c>
      <c r="J61" s="125">
        <f>SUM(J50:J60)</f>
        <v>3</v>
      </c>
      <c r="O61" s="125">
        <f>SUM(O50:O60)</f>
        <v>5</v>
      </c>
      <c r="T61" s="125">
        <f>SUM(T50:T60)</f>
        <v>6</v>
      </c>
      <c r="Y61" s="125">
        <f>SUM(Y50:Y60)</f>
        <v>4</v>
      </c>
      <c r="AD61" s="125">
        <f>SUM(AD50:AD60)</f>
        <v>0</v>
      </c>
      <c r="AI61" s="125">
        <f>SUM(AI50:AI60)</f>
        <v>5</v>
      </c>
      <c r="AN61" s="125">
        <f>SUM(AN50:AN60)</f>
        <v>4</v>
      </c>
    </row>
    <row r="62" spans="1:41" s="118" customFormat="1" ht="15" customHeight="1" x14ac:dyDescent="0.2">
      <c r="A62" s="124"/>
      <c r="C62" s="119"/>
      <c r="E62" s="117"/>
    </row>
    <row r="63" spans="1:41" ht="15" customHeight="1" x14ac:dyDescent="0.2">
      <c r="A63" s="90"/>
      <c r="B63" s="309"/>
      <c r="C63" s="312" t="s">
        <v>270</v>
      </c>
      <c r="D63" s="205"/>
      <c r="E63" s="204"/>
      <c r="F63" s="84"/>
      <c r="G63" s="84"/>
      <c r="H63" s="64"/>
      <c r="I63" s="64"/>
      <c r="J63" s="65"/>
      <c r="K63" s="64"/>
      <c r="L63" s="64"/>
      <c r="M63" s="64"/>
      <c r="N63" s="64"/>
      <c r="O63" s="65"/>
      <c r="P63" s="64"/>
      <c r="Q63" s="64"/>
      <c r="R63" s="64"/>
      <c r="S63" s="64"/>
      <c r="T63" s="66"/>
      <c r="U63" s="64"/>
      <c r="V63" s="64"/>
      <c r="W63" s="64"/>
      <c r="X63" s="64"/>
      <c r="Y63" s="65"/>
      <c r="Z63" s="64"/>
      <c r="AA63" s="64"/>
      <c r="AB63" s="64"/>
      <c r="AC63" s="64"/>
      <c r="AD63" s="65"/>
      <c r="AE63" s="64"/>
      <c r="AF63" s="64"/>
      <c r="AG63" s="64"/>
      <c r="AH63" s="64"/>
      <c r="AI63" s="65"/>
      <c r="AJ63" s="64"/>
      <c r="AK63" s="64"/>
      <c r="AL63" s="64"/>
      <c r="AM63" s="64"/>
      <c r="AN63" s="67"/>
    </row>
    <row r="64" spans="1:41" s="226" customFormat="1" ht="15" customHeight="1" x14ac:dyDescent="0.2">
      <c r="A64" s="115" t="s">
        <v>239</v>
      </c>
      <c r="B64" s="319" t="s">
        <v>136</v>
      </c>
      <c r="C64" s="284" t="s">
        <v>202</v>
      </c>
      <c r="D64" s="231">
        <v>30</v>
      </c>
      <c r="E64" s="112">
        <f>15*SUM(F64:I64,K64:N64,P64:S64,U64:X64,Z64:AC64,AE64:AH64,AJ64:AM64)</f>
        <v>30</v>
      </c>
      <c r="F64" s="29"/>
      <c r="G64" s="30"/>
      <c r="H64" s="30"/>
      <c r="I64" s="30"/>
      <c r="J64" s="49"/>
      <c r="K64" s="29"/>
      <c r="L64" s="30"/>
      <c r="M64" s="30"/>
      <c r="N64" s="30"/>
      <c r="O64" s="31"/>
      <c r="P64" s="29"/>
      <c r="Q64" s="30"/>
      <c r="R64" s="30"/>
      <c r="S64" s="30"/>
      <c r="T64" s="31"/>
      <c r="U64" s="29"/>
      <c r="V64" s="30"/>
      <c r="W64" s="30"/>
      <c r="X64" s="30"/>
      <c r="Y64" s="31"/>
      <c r="Z64" s="29">
        <v>1</v>
      </c>
      <c r="AA64" s="30">
        <v>1</v>
      </c>
      <c r="AB64" s="30"/>
      <c r="AC64" s="30"/>
      <c r="AD64" s="31">
        <v>3</v>
      </c>
      <c r="AE64" s="29"/>
      <c r="AF64" s="30"/>
      <c r="AG64" s="30"/>
      <c r="AH64" s="30"/>
      <c r="AI64" s="237"/>
      <c r="AJ64" s="29"/>
      <c r="AK64" s="30"/>
      <c r="AL64" s="30"/>
      <c r="AM64" s="30"/>
      <c r="AN64" s="31"/>
      <c r="AO64" s="226" t="s">
        <v>72</v>
      </c>
    </row>
    <row r="65" spans="1:41" s="224" customFormat="1" ht="15" customHeight="1" x14ac:dyDescent="0.2">
      <c r="A65" s="220" t="s">
        <v>239</v>
      </c>
      <c r="B65" s="318" t="s">
        <v>137</v>
      </c>
      <c r="C65" s="283" t="s">
        <v>34</v>
      </c>
      <c r="D65" s="232">
        <v>30</v>
      </c>
      <c r="E65" s="221">
        <f t="shared" ref="E65:E71" si="3">15*SUM(F65:I65,K65:N65,P65:S65,U65:X65,Z65:AC65,AE65:AH65,AJ65:AM65)</f>
        <v>30</v>
      </c>
      <c r="F65" s="71"/>
      <c r="G65" s="110"/>
      <c r="H65" s="110"/>
      <c r="I65" s="222"/>
      <c r="J65" s="49"/>
      <c r="K65" s="71">
        <v>1</v>
      </c>
      <c r="L65" s="110"/>
      <c r="M65" s="110">
        <v>1</v>
      </c>
      <c r="N65" s="110"/>
      <c r="O65" s="223">
        <v>3</v>
      </c>
      <c r="P65" s="71"/>
      <c r="Q65" s="110"/>
      <c r="R65" s="110"/>
      <c r="S65" s="110"/>
      <c r="T65" s="223"/>
      <c r="U65" s="71"/>
      <c r="V65" s="110"/>
      <c r="W65" s="110"/>
      <c r="X65" s="110"/>
      <c r="Y65" s="223"/>
      <c r="Z65" s="71"/>
      <c r="AA65" s="110"/>
      <c r="AB65" s="110"/>
      <c r="AC65" s="110"/>
      <c r="AD65" s="223"/>
      <c r="AE65" s="71"/>
      <c r="AF65" s="110"/>
      <c r="AG65" s="110"/>
      <c r="AH65" s="110"/>
      <c r="AI65" s="223"/>
      <c r="AJ65" s="71"/>
      <c r="AK65" s="110"/>
      <c r="AL65" s="110"/>
      <c r="AM65" s="110"/>
      <c r="AN65" s="223"/>
      <c r="AO65" s="224" t="s">
        <v>58</v>
      </c>
    </row>
    <row r="66" spans="1:41" s="226" customFormat="1" ht="15" customHeight="1" x14ac:dyDescent="0.2">
      <c r="A66" s="231" t="s">
        <v>239</v>
      </c>
      <c r="B66" s="319" t="s">
        <v>138</v>
      </c>
      <c r="C66" s="283" t="s">
        <v>205</v>
      </c>
      <c r="D66" s="239">
        <v>30</v>
      </c>
      <c r="E66" s="221">
        <f t="shared" si="3"/>
        <v>30</v>
      </c>
      <c r="F66" s="233"/>
      <c r="G66" s="234"/>
      <c r="H66" s="234"/>
      <c r="I66" s="234"/>
      <c r="J66" s="49"/>
      <c r="K66" s="233"/>
      <c r="L66" s="234"/>
      <c r="M66" s="234"/>
      <c r="N66" s="234"/>
      <c r="O66" s="235"/>
      <c r="P66" s="233"/>
      <c r="Q66" s="234"/>
      <c r="R66" s="234">
        <v>2</v>
      </c>
      <c r="S66" s="234"/>
      <c r="T66" s="235">
        <v>2</v>
      </c>
      <c r="U66" s="233"/>
      <c r="V66" s="234"/>
      <c r="W66" s="234"/>
      <c r="X66" s="234"/>
      <c r="Y66" s="235"/>
      <c r="Z66" s="233"/>
      <c r="AA66" s="234"/>
      <c r="AB66" s="234"/>
      <c r="AC66" s="234"/>
      <c r="AD66" s="235"/>
      <c r="AE66" s="233"/>
      <c r="AF66" s="234"/>
      <c r="AG66" s="234"/>
      <c r="AH66" s="234"/>
      <c r="AI66" s="235"/>
      <c r="AJ66" s="233"/>
      <c r="AK66" s="234"/>
      <c r="AL66" s="234"/>
      <c r="AM66" s="234"/>
      <c r="AN66" s="235"/>
      <c r="AO66" s="226" t="s">
        <v>60</v>
      </c>
    </row>
    <row r="67" spans="1:41" s="226" customFormat="1" ht="15" customHeight="1" x14ac:dyDescent="0.2">
      <c r="A67" s="115" t="s">
        <v>239</v>
      </c>
      <c r="B67" s="319" t="s">
        <v>139</v>
      </c>
      <c r="C67" s="283" t="s">
        <v>206</v>
      </c>
      <c r="D67" s="231">
        <v>45</v>
      </c>
      <c r="E67" s="221">
        <f t="shared" si="3"/>
        <v>45</v>
      </c>
      <c r="F67" s="29"/>
      <c r="G67" s="30"/>
      <c r="H67" s="30"/>
      <c r="I67" s="30"/>
      <c r="J67" s="49"/>
      <c r="K67" s="29"/>
      <c r="L67" s="30"/>
      <c r="M67" s="30"/>
      <c r="N67" s="30"/>
      <c r="O67" s="31"/>
      <c r="P67" s="29"/>
      <c r="Q67" s="30"/>
      <c r="R67" s="30"/>
      <c r="S67" s="30"/>
      <c r="T67" s="31"/>
      <c r="U67" s="213">
        <v>1</v>
      </c>
      <c r="V67" s="30"/>
      <c r="W67" s="30">
        <v>2</v>
      </c>
      <c r="X67" s="30"/>
      <c r="Y67" s="31">
        <v>4</v>
      </c>
      <c r="Z67" s="29"/>
      <c r="AA67" s="30"/>
      <c r="AB67" s="30"/>
      <c r="AC67" s="30"/>
      <c r="AD67" s="31"/>
      <c r="AE67" s="29"/>
      <c r="AF67" s="30"/>
      <c r="AG67" s="30"/>
      <c r="AH67" s="30"/>
      <c r="AI67" s="31"/>
      <c r="AJ67" s="29"/>
      <c r="AK67" s="30"/>
      <c r="AL67" s="30"/>
      <c r="AM67" s="30"/>
      <c r="AN67" s="31"/>
      <c r="AO67" s="226" t="s">
        <v>86</v>
      </c>
    </row>
    <row r="68" spans="1:41" ht="15" customHeight="1" x14ac:dyDescent="0.2">
      <c r="A68" s="21" t="s">
        <v>239</v>
      </c>
      <c r="B68" s="319" t="s">
        <v>140</v>
      </c>
      <c r="C68" s="284" t="s">
        <v>188</v>
      </c>
      <c r="D68" s="231">
        <v>60</v>
      </c>
      <c r="E68" s="221">
        <f t="shared" si="3"/>
        <v>60</v>
      </c>
      <c r="F68" s="25"/>
      <c r="G68" s="26"/>
      <c r="H68" s="26"/>
      <c r="I68" s="26"/>
      <c r="J68" s="49"/>
      <c r="K68" s="25"/>
      <c r="L68" s="26"/>
      <c r="M68" s="26"/>
      <c r="N68" s="26"/>
      <c r="O68" s="27"/>
      <c r="P68" s="25"/>
      <c r="Q68" s="26"/>
      <c r="R68" s="26"/>
      <c r="S68" s="26"/>
      <c r="T68" s="27"/>
      <c r="U68" s="25"/>
      <c r="V68" s="26"/>
      <c r="W68" s="26"/>
      <c r="X68" s="26"/>
      <c r="Y68" s="27"/>
      <c r="Z68" s="213">
        <v>2</v>
      </c>
      <c r="AA68" s="26"/>
      <c r="AB68" s="26">
        <v>1</v>
      </c>
      <c r="AC68" s="26">
        <v>1</v>
      </c>
      <c r="AD68" s="27">
        <v>4</v>
      </c>
      <c r="AE68" s="25"/>
      <c r="AF68" s="26"/>
      <c r="AG68" s="26"/>
      <c r="AH68" s="26"/>
      <c r="AI68" s="27"/>
      <c r="AJ68" s="25"/>
      <c r="AK68" s="26"/>
      <c r="AL68" s="26"/>
      <c r="AM68" s="26"/>
      <c r="AN68" s="27"/>
      <c r="AO68" s="13" t="s">
        <v>62</v>
      </c>
    </row>
    <row r="69" spans="1:41" s="224" customFormat="1" ht="15" customHeight="1" x14ac:dyDescent="0.2">
      <c r="A69" s="297" t="s">
        <v>239</v>
      </c>
      <c r="B69" s="319" t="s">
        <v>141</v>
      </c>
      <c r="C69" s="292" t="s">
        <v>207</v>
      </c>
      <c r="D69" s="220">
        <v>30</v>
      </c>
      <c r="E69" s="221">
        <f t="shared" si="3"/>
        <v>30</v>
      </c>
      <c r="F69" s="71"/>
      <c r="G69" s="110"/>
      <c r="H69" s="110"/>
      <c r="I69" s="110"/>
      <c r="J69" s="49"/>
      <c r="K69" s="71"/>
      <c r="L69" s="110"/>
      <c r="M69" s="110"/>
      <c r="N69" s="110"/>
      <c r="O69" s="223"/>
      <c r="P69" s="71"/>
      <c r="Q69" s="110"/>
      <c r="R69" s="110"/>
      <c r="S69" s="110"/>
      <c r="T69" s="223"/>
      <c r="U69" s="71"/>
      <c r="V69" s="110"/>
      <c r="W69" s="110"/>
      <c r="X69" s="110"/>
      <c r="Y69" s="223"/>
      <c r="Z69" s="76"/>
      <c r="AA69" s="294"/>
      <c r="AB69" s="294"/>
      <c r="AC69" s="294"/>
      <c r="AD69" s="296"/>
      <c r="AE69" s="76">
        <v>1</v>
      </c>
      <c r="AF69" s="294"/>
      <c r="AG69" s="294">
        <v>1</v>
      </c>
      <c r="AH69" s="294"/>
      <c r="AI69" s="296">
        <v>2</v>
      </c>
      <c r="AJ69" s="71"/>
      <c r="AK69" s="110"/>
      <c r="AL69" s="110"/>
      <c r="AM69" s="110"/>
      <c r="AN69" s="223"/>
      <c r="AO69" s="224" t="s">
        <v>59</v>
      </c>
    </row>
    <row r="70" spans="1:41" ht="15" customHeight="1" x14ac:dyDescent="0.2">
      <c r="A70" s="21" t="s">
        <v>239</v>
      </c>
      <c r="B70" s="319" t="s">
        <v>142</v>
      </c>
      <c r="C70" s="284" t="s">
        <v>20</v>
      </c>
      <c r="D70" s="308">
        <v>30</v>
      </c>
      <c r="E70" s="221">
        <f t="shared" si="3"/>
        <v>30</v>
      </c>
      <c r="F70" s="47"/>
      <c r="G70" s="48"/>
      <c r="H70" s="48"/>
      <c r="I70" s="48"/>
      <c r="J70" s="49"/>
      <c r="K70" s="47"/>
      <c r="L70" s="48"/>
      <c r="M70" s="48"/>
      <c r="N70" s="48"/>
      <c r="O70" s="49"/>
      <c r="P70" s="47"/>
      <c r="Q70" s="48"/>
      <c r="R70" s="48"/>
      <c r="S70" s="48"/>
      <c r="T70" s="49"/>
      <c r="U70" s="47"/>
      <c r="V70" s="48"/>
      <c r="W70" s="48"/>
      <c r="X70" s="48"/>
      <c r="Y70" s="49"/>
      <c r="Z70" s="47">
        <v>1</v>
      </c>
      <c r="AA70" s="48"/>
      <c r="AB70" s="48">
        <v>1</v>
      </c>
      <c r="AC70" s="48"/>
      <c r="AD70" s="49">
        <v>3</v>
      </c>
      <c r="AE70" s="47"/>
      <c r="AF70" s="48"/>
      <c r="AG70" s="48"/>
      <c r="AH70" s="48"/>
      <c r="AI70" s="49"/>
      <c r="AJ70" s="47"/>
      <c r="AK70" s="48"/>
      <c r="AL70" s="48"/>
      <c r="AM70" s="48"/>
      <c r="AN70" s="49"/>
      <c r="AO70" s="13" t="s">
        <v>94</v>
      </c>
    </row>
    <row r="71" spans="1:41" ht="15" customHeight="1" x14ac:dyDescent="0.2">
      <c r="A71" s="21" t="s">
        <v>239</v>
      </c>
      <c r="B71" s="319" t="s">
        <v>143</v>
      </c>
      <c r="C71" s="285" t="s">
        <v>19</v>
      </c>
      <c r="D71" s="308">
        <v>30</v>
      </c>
      <c r="E71" s="221">
        <f t="shared" si="3"/>
        <v>30</v>
      </c>
      <c r="F71" s="47"/>
      <c r="G71" s="48"/>
      <c r="H71" s="48"/>
      <c r="I71" s="48"/>
      <c r="J71" s="49"/>
      <c r="K71" s="47"/>
      <c r="L71" s="48"/>
      <c r="M71" s="48"/>
      <c r="N71" s="48"/>
      <c r="O71" s="49"/>
      <c r="P71" s="47"/>
      <c r="Q71" s="48"/>
      <c r="R71" s="48"/>
      <c r="S71" s="48"/>
      <c r="T71" s="49"/>
      <c r="U71" s="47"/>
      <c r="V71" s="48"/>
      <c r="W71" s="48"/>
      <c r="X71" s="48"/>
      <c r="Y71" s="49"/>
      <c r="Z71" s="47"/>
      <c r="AA71" s="48"/>
      <c r="AB71" s="48"/>
      <c r="AC71" s="48"/>
      <c r="AD71" s="49"/>
      <c r="AE71" s="47">
        <v>1</v>
      </c>
      <c r="AF71" s="48"/>
      <c r="AG71" s="48">
        <v>1</v>
      </c>
      <c r="AH71" s="48"/>
      <c r="AI71" s="49">
        <v>2</v>
      </c>
      <c r="AJ71" s="47"/>
      <c r="AK71" s="48"/>
      <c r="AL71" s="48"/>
      <c r="AM71" s="48"/>
      <c r="AN71" s="49"/>
      <c r="AO71" s="13" t="s">
        <v>63</v>
      </c>
    </row>
    <row r="72" spans="1:41" s="52" customFormat="1" ht="15" customHeight="1" x14ac:dyDescent="0.2">
      <c r="A72" s="50"/>
      <c r="B72" s="50"/>
      <c r="C72" s="141" t="s">
        <v>283</v>
      </c>
      <c r="D72" s="37">
        <f>J72+O72+T72+Y72+AD72+AI72+AN72</f>
        <v>23</v>
      </c>
      <c r="E72" s="125">
        <f>SUM(E64:E71)</f>
        <v>285</v>
      </c>
      <c r="F72" s="139"/>
      <c r="G72" s="139"/>
      <c r="H72" s="139"/>
      <c r="I72" s="139"/>
      <c r="J72" s="125">
        <f>SUM(J64:J71)</f>
        <v>0</v>
      </c>
      <c r="K72" s="43"/>
      <c r="L72" s="43"/>
      <c r="M72" s="43"/>
      <c r="N72" s="43"/>
      <c r="O72" s="125">
        <f>SUM(O65:O71)</f>
        <v>3</v>
      </c>
      <c r="P72" s="43"/>
      <c r="Q72" s="43"/>
      <c r="R72" s="43"/>
      <c r="S72" s="43"/>
      <c r="T72" s="125">
        <f>SUM(T65:T71)</f>
        <v>2</v>
      </c>
      <c r="U72" s="43"/>
      <c r="V72" s="43"/>
      <c r="W72" s="43"/>
      <c r="X72" s="43"/>
      <c r="Y72" s="125">
        <f>SUM(Y65:Y71)</f>
        <v>4</v>
      </c>
      <c r="Z72" s="43"/>
      <c r="AA72" s="43"/>
      <c r="AB72" s="43"/>
      <c r="AC72" s="43"/>
      <c r="AD72" s="125">
        <f>SUM(AD64:AD71)</f>
        <v>10</v>
      </c>
      <c r="AE72" s="43"/>
      <c r="AF72" s="43"/>
      <c r="AG72" s="43"/>
      <c r="AH72" s="43"/>
      <c r="AI72" s="125">
        <f>SUM(AI64:AI71)</f>
        <v>4</v>
      </c>
      <c r="AJ72" s="43"/>
      <c r="AK72" s="43"/>
      <c r="AL72" s="43"/>
      <c r="AM72" s="43"/>
      <c r="AN72" s="125">
        <f>SUM(AN65:AN71)</f>
        <v>0</v>
      </c>
    </row>
    <row r="73" spans="1:41" s="45" customFormat="1" ht="15" customHeight="1" x14ac:dyDescent="0.2">
      <c r="A73" s="41"/>
      <c r="B73" s="50"/>
      <c r="C73" s="126"/>
      <c r="D73" s="41"/>
      <c r="E73" s="41"/>
      <c r="F73" s="42"/>
      <c r="G73" s="42"/>
      <c r="H73" s="42"/>
      <c r="I73" s="42"/>
      <c r="J73" s="43"/>
      <c r="K73" s="42"/>
      <c r="L73" s="42"/>
      <c r="M73" s="42"/>
      <c r="N73" s="42"/>
      <c r="O73" s="43"/>
      <c r="P73" s="42"/>
      <c r="Q73" s="42"/>
      <c r="R73" s="42"/>
      <c r="S73" s="42"/>
      <c r="T73" s="43"/>
      <c r="U73" s="42"/>
      <c r="V73" s="42"/>
      <c r="W73" s="42"/>
      <c r="X73" s="42"/>
      <c r="Y73" s="43"/>
      <c r="Z73" s="42"/>
      <c r="AA73" s="42"/>
      <c r="AB73" s="42"/>
      <c r="AC73" s="42"/>
      <c r="AD73" s="43"/>
      <c r="AE73" s="42"/>
      <c r="AF73" s="42"/>
      <c r="AG73" s="42"/>
      <c r="AH73" s="42"/>
      <c r="AI73" s="43"/>
      <c r="AJ73" s="42"/>
      <c r="AK73" s="42"/>
      <c r="AL73" s="42"/>
      <c r="AM73" s="42"/>
      <c r="AN73" s="43"/>
    </row>
    <row r="74" spans="1:41" ht="15" customHeight="1" x14ac:dyDescent="0.2">
      <c r="A74" s="90"/>
      <c r="B74" s="309"/>
      <c r="C74" s="313" t="s">
        <v>261</v>
      </c>
      <c r="D74" s="205"/>
      <c r="E74" s="204"/>
      <c r="F74" s="84"/>
      <c r="G74" s="84"/>
      <c r="H74" s="64"/>
      <c r="I74" s="64"/>
      <c r="J74" s="65"/>
      <c r="K74" s="64"/>
      <c r="L74" s="64"/>
      <c r="M74" s="64"/>
      <c r="N74" s="64"/>
      <c r="O74" s="65"/>
      <c r="P74" s="64"/>
      <c r="Q74" s="64"/>
      <c r="R74" s="64"/>
      <c r="S74" s="64"/>
      <c r="T74" s="66"/>
      <c r="U74" s="64"/>
      <c r="V74" s="64"/>
      <c r="W74" s="64"/>
      <c r="X74" s="64"/>
      <c r="Y74" s="65"/>
      <c r="Z74" s="64"/>
      <c r="AA74" s="64"/>
      <c r="AB74" s="64"/>
      <c r="AC74" s="64"/>
      <c r="AD74" s="65"/>
      <c r="AE74" s="64"/>
      <c r="AF74" s="64"/>
      <c r="AG74" s="64"/>
      <c r="AH74" s="64"/>
      <c r="AI74" s="65"/>
      <c r="AJ74" s="64"/>
      <c r="AK74" s="64"/>
      <c r="AL74" s="64"/>
      <c r="AM74" s="64"/>
      <c r="AN74" s="67"/>
    </row>
    <row r="75" spans="1:41" s="226" customFormat="1" ht="15" customHeight="1" x14ac:dyDescent="0.2">
      <c r="A75" s="231" t="s">
        <v>239</v>
      </c>
      <c r="B75" s="320" t="s">
        <v>144</v>
      </c>
      <c r="C75" s="283" t="s">
        <v>208</v>
      </c>
      <c r="D75" s="232">
        <v>30</v>
      </c>
      <c r="E75" s="232">
        <f t="shared" ref="E75:E80" si="4">15*SUM(F75:I75,K75:N75,P75:S75,U75:X75,Z75:AC75,AE75:AH75,AJ75:AM75)</f>
        <v>30</v>
      </c>
      <c r="F75" s="29"/>
      <c r="G75" s="30"/>
      <c r="H75" s="30"/>
      <c r="I75" s="30"/>
      <c r="J75" s="240"/>
      <c r="K75" s="29"/>
      <c r="L75" s="30"/>
      <c r="M75" s="30"/>
      <c r="N75" s="30"/>
      <c r="O75" s="240"/>
      <c r="P75" s="29"/>
      <c r="Q75" s="30"/>
      <c r="R75" s="30"/>
      <c r="S75" s="30"/>
      <c r="T75" s="31"/>
      <c r="U75" s="214">
        <v>1</v>
      </c>
      <c r="V75" s="30">
        <v>1</v>
      </c>
      <c r="W75" s="30"/>
      <c r="X75" s="30"/>
      <c r="Y75" s="240">
        <v>3</v>
      </c>
      <c r="Z75" s="86"/>
      <c r="AA75" s="106"/>
      <c r="AB75" s="106"/>
      <c r="AC75" s="106"/>
      <c r="AD75" s="203"/>
      <c r="AE75" s="86"/>
      <c r="AF75" s="106"/>
      <c r="AG75" s="106"/>
      <c r="AH75" s="106"/>
      <c r="AI75" s="203"/>
      <c r="AJ75" s="86"/>
      <c r="AK75" s="106"/>
      <c r="AL75" s="106"/>
      <c r="AM75" s="106"/>
      <c r="AN75" s="185"/>
      <c r="AO75" s="108" t="s">
        <v>67</v>
      </c>
    </row>
    <row r="76" spans="1:41" s="226" customFormat="1" ht="15" customHeight="1" x14ac:dyDescent="0.2">
      <c r="A76" s="231" t="s">
        <v>239</v>
      </c>
      <c r="B76" s="321" t="s">
        <v>145</v>
      </c>
      <c r="C76" s="283" t="s">
        <v>230</v>
      </c>
      <c r="D76" s="231">
        <v>45</v>
      </c>
      <c r="E76" s="232">
        <f t="shared" si="4"/>
        <v>45</v>
      </c>
      <c r="F76" s="29"/>
      <c r="G76" s="30"/>
      <c r="H76" s="30"/>
      <c r="I76" s="30"/>
      <c r="J76" s="31"/>
      <c r="K76" s="29"/>
      <c r="L76" s="30"/>
      <c r="M76" s="30"/>
      <c r="N76" s="30"/>
      <c r="O76" s="31"/>
      <c r="P76" s="29"/>
      <c r="Q76" s="30"/>
      <c r="R76" s="30"/>
      <c r="S76" s="30"/>
      <c r="T76" s="31"/>
      <c r="U76" s="29"/>
      <c r="V76" s="30"/>
      <c r="W76" s="30"/>
      <c r="X76" s="30"/>
      <c r="Y76" s="31"/>
      <c r="Z76" s="212">
        <v>2</v>
      </c>
      <c r="AA76" s="106"/>
      <c r="AB76" s="106">
        <v>1</v>
      </c>
      <c r="AC76" s="106"/>
      <c r="AD76" s="185">
        <v>3</v>
      </c>
      <c r="AE76" s="86"/>
      <c r="AF76" s="106"/>
      <c r="AG76" s="106"/>
      <c r="AH76" s="106"/>
      <c r="AI76" s="185"/>
      <c r="AJ76" s="86"/>
      <c r="AK76" s="106"/>
      <c r="AL76" s="106"/>
      <c r="AM76" s="106"/>
      <c r="AN76" s="185"/>
      <c r="AO76" s="108" t="s">
        <v>68</v>
      </c>
    </row>
    <row r="77" spans="1:41" ht="15" customHeight="1" x14ac:dyDescent="0.2">
      <c r="A77" s="83" t="s">
        <v>239</v>
      </c>
      <c r="B77" s="321" t="s">
        <v>146</v>
      </c>
      <c r="C77" s="283" t="s">
        <v>38</v>
      </c>
      <c r="D77" s="231">
        <v>45</v>
      </c>
      <c r="E77" s="232">
        <f t="shared" si="4"/>
        <v>45</v>
      </c>
      <c r="F77" s="25"/>
      <c r="G77" s="26"/>
      <c r="H77" s="26"/>
      <c r="I77" s="26"/>
      <c r="J77" s="27"/>
      <c r="K77" s="25"/>
      <c r="L77" s="26"/>
      <c r="M77" s="26"/>
      <c r="N77" s="26"/>
      <c r="O77" s="27"/>
      <c r="P77" s="25"/>
      <c r="Q77" s="26"/>
      <c r="R77" s="26"/>
      <c r="S77" s="26"/>
      <c r="T77" s="27"/>
      <c r="U77" s="25"/>
      <c r="V77" s="26"/>
      <c r="W77" s="26"/>
      <c r="X77" s="26"/>
      <c r="Y77" s="27"/>
      <c r="Z77" s="88"/>
      <c r="AA77" s="87"/>
      <c r="AB77" s="87"/>
      <c r="AC77" s="87"/>
      <c r="AD77" s="173"/>
      <c r="AE77" s="86">
        <v>1</v>
      </c>
      <c r="AF77" s="106"/>
      <c r="AG77" s="106">
        <v>2</v>
      </c>
      <c r="AH77" s="106"/>
      <c r="AI77" s="185">
        <v>3</v>
      </c>
      <c r="AJ77" s="86"/>
      <c r="AK77" s="87"/>
      <c r="AL77" s="87"/>
      <c r="AM77" s="87"/>
      <c r="AN77" s="173"/>
      <c r="AO77" s="108" t="s">
        <v>69</v>
      </c>
    </row>
    <row r="78" spans="1:41" s="226" customFormat="1" ht="15" customHeight="1" x14ac:dyDescent="0.2">
      <c r="A78" s="115" t="s">
        <v>239</v>
      </c>
      <c r="B78" s="321" t="s">
        <v>147</v>
      </c>
      <c r="C78" s="284" t="s">
        <v>209</v>
      </c>
      <c r="D78" s="231">
        <v>30</v>
      </c>
      <c r="E78" s="232">
        <f t="shared" si="4"/>
        <v>30</v>
      </c>
      <c r="F78" s="241"/>
      <c r="G78" s="242"/>
      <c r="H78" s="242"/>
      <c r="I78" s="242"/>
      <c r="J78" s="243"/>
      <c r="K78" s="241"/>
      <c r="L78" s="242"/>
      <c r="M78" s="242"/>
      <c r="N78" s="242"/>
      <c r="O78" s="243"/>
      <c r="P78" s="241"/>
      <c r="Q78" s="242"/>
      <c r="R78" s="242"/>
      <c r="S78" s="242"/>
      <c r="T78" s="243"/>
      <c r="U78" s="241"/>
      <c r="V78" s="242"/>
      <c r="W78" s="242"/>
      <c r="X78" s="242"/>
      <c r="Y78" s="243"/>
      <c r="Z78" s="244"/>
      <c r="AA78" s="245"/>
      <c r="AB78" s="245"/>
      <c r="AC78" s="245"/>
      <c r="AD78" s="185"/>
      <c r="AE78" s="86"/>
      <c r="AF78" s="106">
        <v>1</v>
      </c>
      <c r="AG78" s="106">
        <v>1</v>
      </c>
      <c r="AH78" s="106"/>
      <c r="AI78" s="185">
        <v>2</v>
      </c>
      <c r="AJ78" s="244"/>
      <c r="AK78" s="245"/>
      <c r="AL78" s="245"/>
      <c r="AM78" s="245"/>
      <c r="AN78" s="246"/>
      <c r="AO78" s="108" t="s">
        <v>70</v>
      </c>
    </row>
    <row r="79" spans="1:41" s="224" customFormat="1" ht="15" customHeight="1" x14ac:dyDescent="0.2">
      <c r="A79" s="297" t="s">
        <v>239</v>
      </c>
      <c r="B79" s="321" t="s">
        <v>231</v>
      </c>
      <c r="C79" s="292" t="s">
        <v>210</v>
      </c>
      <c r="D79" s="220">
        <v>15</v>
      </c>
      <c r="E79" s="232">
        <f t="shared" si="4"/>
        <v>15</v>
      </c>
      <c r="F79" s="76"/>
      <c r="G79" s="294"/>
      <c r="H79" s="294"/>
      <c r="I79" s="294"/>
      <c r="J79" s="306"/>
      <c r="K79" s="76"/>
      <c r="L79" s="294"/>
      <c r="M79" s="294"/>
      <c r="N79" s="294"/>
      <c r="O79" s="306"/>
      <c r="P79" s="76"/>
      <c r="Q79" s="294"/>
      <c r="R79" s="294"/>
      <c r="S79" s="294"/>
      <c r="T79" s="306"/>
      <c r="U79" s="76"/>
      <c r="V79" s="294"/>
      <c r="W79" s="294"/>
      <c r="X79" s="294"/>
      <c r="Y79" s="306"/>
      <c r="Z79" s="189">
        <v>1</v>
      </c>
      <c r="AA79" s="198"/>
      <c r="AB79" s="198"/>
      <c r="AC79" s="198"/>
      <c r="AD79" s="199">
        <v>2</v>
      </c>
      <c r="AE79" s="299"/>
      <c r="AF79" s="300"/>
      <c r="AG79" s="300"/>
      <c r="AH79" s="300"/>
      <c r="AI79" s="199"/>
      <c r="AJ79" s="189"/>
      <c r="AK79" s="198"/>
      <c r="AL79" s="198"/>
      <c r="AM79" s="198"/>
      <c r="AN79" s="307"/>
      <c r="AO79" s="303" t="s">
        <v>71</v>
      </c>
    </row>
    <row r="80" spans="1:41" s="226" customFormat="1" ht="15" customHeight="1" x14ac:dyDescent="0.2">
      <c r="A80" s="115" t="s">
        <v>239</v>
      </c>
      <c r="B80" s="321" t="s">
        <v>148</v>
      </c>
      <c r="C80" s="284" t="s">
        <v>211</v>
      </c>
      <c r="D80" s="231">
        <v>15</v>
      </c>
      <c r="E80" s="232">
        <f t="shared" si="4"/>
        <v>15</v>
      </c>
      <c r="F80" s="29"/>
      <c r="G80" s="30"/>
      <c r="H80" s="30"/>
      <c r="I80" s="30"/>
      <c r="J80" s="247"/>
      <c r="K80" s="29"/>
      <c r="L80" s="30"/>
      <c r="M80" s="30"/>
      <c r="N80" s="30"/>
      <c r="O80" s="247"/>
      <c r="P80" s="29"/>
      <c r="Q80" s="30"/>
      <c r="R80" s="30"/>
      <c r="S80" s="30"/>
      <c r="T80" s="247"/>
      <c r="U80" s="29"/>
      <c r="V80" s="30"/>
      <c r="W80" s="30"/>
      <c r="X80" s="30"/>
      <c r="Y80" s="247"/>
      <c r="Z80" s="86"/>
      <c r="AA80" s="106"/>
      <c r="AB80" s="202"/>
      <c r="AC80" s="106"/>
      <c r="AD80" s="191"/>
      <c r="AE80" s="86">
        <v>1</v>
      </c>
      <c r="AF80" s="106"/>
      <c r="AG80" s="202"/>
      <c r="AH80" s="106"/>
      <c r="AI80" s="191">
        <v>1</v>
      </c>
      <c r="AJ80" s="86"/>
      <c r="AK80" s="106"/>
      <c r="AL80" s="106"/>
      <c r="AM80" s="106"/>
      <c r="AN80" s="185"/>
      <c r="AO80" s="226" t="s">
        <v>67</v>
      </c>
    </row>
    <row r="81" spans="1:51" s="118" customFormat="1" ht="15" customHeight="1" x14ac:dyDescent="0.2">
      <c r="A81" s="124"/>
      <c r="B81" s="322"/>
      <c r="C81" s="119" t="s">
        <v>283</v>
      </c>
      <c r="D81" s="125">
        <f>J81+O81+T81+Y81+AD81+AI81+AN81</f>
        <v>14</v>
      </c>
      <c r="E81" s="125">
        <f>SUM(E75:E80)</f>
        <v>180</v>
      </c>
      <c r="J81" s="125">
        <f>SUM(J75:J80)</f>
        <v>0</v>
      </c>
      <c r="O81" s="125">
        <f>SUM(O75:O80)</f>
        <v>0</v>
      </c>
      <c r="T81" s="125">
        <f>SUM(T75:T80)</f>
        <v>0</v>
      </c>
      <c r="Y81" s="125">
        <f>SUM(Y75:Y80)</f>
        <v>3</v>
      </c>
      <c r="Z81" s="200"/>
      <c r="AA81" s="200"/>
      <c r="AB81" s="200"/>
      <c r="AC81" s="200"/>
      <c r="AD81" s="201">
        <f>SUM(AD75:AD80)</f>
        <v>5</v>
      </c>
      <c r="AE81" s="200"/>
      <c r="AF81" s="200"/>
      <c r="AG81" s="200"/>
      <c r="AH81" s="200"/>
      <c r="AI81" s="201">
        <f>SUM(AI75:AI80)</f>
        <v>6</v>
      </c>
      <c r="AJ81" s="200"/>
      <c r="AK81" s="200"/>
      <c r="AL81" s="200"/>
      <c r="AM81" s="200"/>
      <c r="AN81" s="201">
        <f>SUM(AN75:AN80)</f>
        <v>0</v>
      </c>
    </row>
    <row r="82" spans="1:51" ht="15" customHeight="1" x14ac:dyDescent="0.2">
      <c r="B82" s="323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</row>
    <row r="83" spans="1:51" ht="15" customHeight="1" x14ac:dyDescent="0.2">
      <c r="B83" s="323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</row>
    <row r="84" spans="1:51" ht="15" customHeight="1" x14ac:dyDescent="0.2">
      <c r="A84" s="91"/>
      <c r="B84" s="175" t="s">
        <v>149</v>
      </c>
      <c r="C84" s="284" t="s">
        <v>51</v>
      </c>
      <c r="D84" s="231">
        <v>45</v>
      </c>
      <c r="E84" s="114">
        <f>15*SUM(F84:I84,K84:N84,P84:S84,U84:X84,Z84:AC84,AE84:AH84,AJ84:AM84)</f>
        <v>45</v>
      </c>
      <c r="F84" s="25"/>
      <c r="G84" s="26"/>
      <c r="H84" s="26"/>
      <c r="I84" s="26"/>
      <c r="J84" s="40"/>
      <c r="K84" s="25"/>
      <c r="L84" s="26"/>
      <c r="M84" s="26"/>
      <c r="N84" s="26"/>
      <c r="O84" s="27"/>
      <c r="P84" s="25"/>
      <c r="Q84" s="26"/>
      <c r="R84" s="26"/>
      <c r="S84" s="26"/>
      <c r="T84" s="27"/>
      <c r="U84" s="25"/>
      <c r="V84" s="26"/>
      <c r="W84" s="26"/>
      <c r="X84" s="26"/>
      <c r="Y84" s="27"/>
      <c r="Z84" s="88"/>
      <c r="AA84" s="87"/>
      <c r="AB84" s="87"/>
      <c r="AC84" s="87">
        <v>3</v>
      </c>
      <c r="AD84" s="173">
        <v>5</v>
      </c>
      <c r="AE84" s="88"/>
      <c r="AF84" s="87"/>
      <c r="AG84" s="87"/>
      <c r="AH84" s="87"/>
      <c r="AI84" s="173"/>
      <c r="AJ84" s="88"/>
      <c r="AK84" s="87"/>
      <c r="AL84" s="87"/>
      <c r="AM84" s="87"/>
      <c r="AN84" s="173"/>
    </row>
    <row r="85" spans="1:51" ht="15" customHeight="1" x14ac:dyDescent="0.2">
      <c r="A85" s="83"/>
      <c r="B85" s="175" t="s">
        <v>150</v>
      </c>
      <c r="C85" s="284" t="s">
        <v>48</v>
      </c>
      <c r="D85" s="248">
        <v>0</v>
      </c>
      <c r="E85" s="115">
        <f>15*SUM(F85:I85,K85:N85,P85:S85,U85:X85,Z85:AC85,AE85:AH85,AJ85:AM85)</f>
        <v>0</v>
      </c>
      <c r="F85" s="25"/>
      <c r="G85" s="48"/>
      <c r="H85" s="48"/>
      <c r="I85" s="48"/>
      <c r="J85" s="125"/>
      <c r="K85" s="25"/>
      <c r="L85" s="48"/>
      <c r="M85" s="48"/>
      <c r="N85" s="48"/>
      <c r="O85" s="125"/>
      <c r="P85" s="25"/>
      <c r="Q85" s="48"/>
      <c r="R85" s="48"/>
      <c r="S85" s="48"/>
      <c r="T85" s="125"/>
      <c r="U85" s="25"/>
      <c r="V85" s="48"/>
      <c r="W85" s="48"/>
      <c r="X85" s="48"/>
      <c r="Y85" s="125"/>
      <c r="Z85" s="88"/>
      <c r="AA85" s="190"/>
      <c r="AB85" s="190"/>
      <c r="AC85" s="190"/>
      <c r="AD85" s="202"/>
      <c r="AE85" s="88"/>
      <c r="AF85" s="190"/>
      <c r="AG85" s="190"/>
      <c r="AH85" s="190"/>
      <c r="AI85" s="202">
        <v>4</v>
      </c>
      <c r="AJ85" s="88"/>
      <c r="AK85" s="190"/>
      <c r="AL85" s="85"/>
      <c r="AM85" s="190"/>
      <c r="AN85" s="173"/>
    </row>
    <row r="86" spans="1:51" ht="15" customHeight="1" x14ac:dyDescent="0.2">
      <c r="A86" s="83"/>
      <c r="B86" s="175" t="s">
        <v>151</v>
      </c>
      <c r="C86" s="284" t="s">
        <v>49</v>
      </c>
      <c r="D86" s="248">
        <v>15</v>
      </c>
      <c r="E86" s="115">
        <f>15*SUM(F86:I86,K86:N86,P86:S86,U86:X86,Z86:AC86,AE86:AH86,AJ86:AM86)</f>
        <v>15</v>
      </c>
      <c r="F86" s="25"/>
      <c r="G86" s="26"/>
      <c r="H86" s="26"/>
      <c r="I86" s="26"/>
      <c r="J86" s="100"/>
      <c r="K86" s="25"/>
      <c r="L86" s="26"/>
      <c r="M86" s="26"/>
      <c r="N86" s="26"/>
      <c r="O86" s="100"/>
      <c r="P86" s="25"/>
      <c r="Q86" s="26"/>
      <c r="R86" s="26"/>
      <c r="S86" s="26"/>
      <c r="T86" s="100"/>
      <c r="U86" s="25"/>
      <c r="V86" s="26"/>
      <c r="W86" s="26"/>
      <c r="X86" s="26"/>
      <c r="Y86" s="100"/>
      <c r="Z86" s="88"/>
      <c r="AA86" s="106"/>
      <c r="AB86" s="106"/>
      <c r="AC86" s="106"/>
      <c r="AD86" s="203"/>
      <c r="AE86" s="88"/>
      <c r="AF86" s="106">
        <v>1</v>
      </c>
      <c r="AG86" s="106"/>
      <c r="AH86" s="106"/>
      <c r="AI86" s="203">
        <v>1</v>
      </c>
      <c r="AJ86" s="88"/>
      <c r="AK86" s="106"/>
      <c r="AL86" s="87"/>
      <c r="AM86" s="106"/>
      <c r="AN86" s="173"/>
    </row>
    <row r="87" spans="1:51" ht="15" customHeight="1" x14ac:dyDescent="0.2">
      <c r="A87" s="83"/>
      <c r="B87" s="175" t="s">
        <v>152</v>
      </c>
      <c r="C87" s="284" t="s">
        <v>50</v>
      </c>
      <c r="D87" s="248">
        <v>15</v>
      </c>
      <c r="E87" s="115">
        <f>15*SUM(F87:I87,K87:N87,P87:S87,U87:X87,Z87:AC87,AE87:AH87,AJ87:AM87)</f>
        <v>15</v>
      </c>
      <c r="F87" s="25"/>
      <c r="G87" s="26"/>
      <c r="H87" s="26"/>
      <c r="I87" s="26"/>
      <c r="J87" s="100"/>
      <c r="K87" s="25"/>
      <c r="L87" s="26"/>
      <c r="M87" s="26"/>
      <c r="N87" s="26"/>
      <c r="O87" s="100"/>
      <c r="P87" s="25"/>
      <c r="Q87" s="26"/>
      <c r="R87" s="26"/>
      <c r="S87" s="26"/>
      <c r="T87" s="100"/>
      <c r="U87" s="25"/>
      <c r="V87" s="26"/>
      <c r="W87" s="26"/>
      <c r="X87" s="26"/>
      <c r="Y87" s="100"/>
      <c r="Z87" s="88"/>
      <c r="AA87" s="106"/>
      <c r="AB87" s="106"/>
      <c r="AC87" s="106"/>
      <c r="AD87" s="203"/>
      <c r="AE87" s="88"/>
      <c r="AF87" s="106"/>
      <c r="AG87" s="106"/>
      <c r="AH87" s="106"/>
      <c r="AI87" s="203"/>
      <c r="AJ87" s="88"/>
      <c r="AK87" s="106">
        <v>1</v>
      </c>
      <c r="AL87" s="106"/>
      <c r="AM87" s="106"/>
      <c r="AN87" s="173">
        <v>2</v>
      </c>
    </row>
    <row r="88" spans="1:51" s="118" customFormat="1" ht="15" customHeight="1" x14ac:dyDescent="0.2">
      <c r="A88" s="127"/>
      <c r="B88" s="92"/>
      <c r="C88" s="142" t="s">
        <v>284</v>
      </c>
      <c r="D88" s="37">
        <f>J88+O88+T88+Y88+AD88+AI88+AN88</f>
        <v>12</v>
      </c>
      <c r="E88" s="125">
        <f>SUM(E84:E87)</f>
        <v>75</v>
      </c>
      <c r="F88" s="128"/>
      <c r="G88" s="128"/>
      <c r="H88" s="128"/>
      <c r="I88" s="128"/>
      <c r="J88" s="125">
        <f>SUM(J84:J87)</f>
        <v>0</v>
      </c>
      <c r="K88" s="129"/>
      <c r="L88" s="129"/>
      <c r="M88" s="129"/>
      <c r="N88" s="129"/>
      <c r="O88" s="125">
        <f>SUM(O84:O87)</f>
        <v>0</v>
      </c>
      <c r="P88" s="129"/>
      <c r="Q88" s="129"/>
      <c r="R88" s="129"/>
      <c r="S88" s="129"/>
      <c r="T88" s="125">
        <f>SUM(T84:T87)</f>
        <v>0</v>
      </c>
      <c r="U88" s="129"/>
      <c r="V88" s="129"/>
      <c r="W88" s="129"/>
      <c r="X88" s="129"/>
      <c r="Y88" s="125">
        <f>SUM(Y84:Y87)</f>
        <v>0</v>
      </c>
      <c r="Z88" s="129"/>
      <c r="AA88" s="129"/>
      <c r="AB88" s="129"/>
      <c r="AC88" s="129"/>
      <c r="AD88" s="125">
        <f>SUM(AD84:AD87)</f>
        <v>5</v>
      </c>
      <c r="AE88" s="129"/>
      <c r="AF88" s="129"/>
      <c r="AG88" s="129"/>
      <c r="AH88" s="129"/>
      <c r="AI88" s="125">
        <f>SUM(AI84:AI87)</f>
        <v>5</v>
      </c>
      <c r="AJ88" s="129"/>
      <c r="AK88" s="129"/>
      <c r="AL88" s="129"/>
      <c r="AM88" s="129"/>
      <c r="AN88" s="125">
        <f>SUM(AN84:AN87)</f>
        <v>2</v>
      </c>
    </row>
    <row r="89" spans="1:51" s="118" customFormat="1" ht="15" customHeight="1" x14ac:dyDescent="0.2">
      <c r="A89" s="127"/>
      <c r="B89" s="92"/>
      <c r="C89" s="142"/>
      <c r="D89" s="43"/>
      <c r="E89" s="43"/>
      <c r="F89" s="128"/>
      <c r="G89" s="128"/>
      <c r="H89" s="128"/>
      <c r="I89" s="128"/>
      <c r="J89" s="43"/>
      <c r="K89" s="129"/>
      <c r="L89" s="129"/>
      <c r="M89" s="129"/>
      <c r="N89" s="129"/>
      <c r="O89" s="43"/>
      <c r="P89" s="129"/>
      <c r="Q89" s="129"/>
      <c r="R89" s="129"/>
      <c r="S89" s="129"/>
      <c r="T89" s="43"/>
      <c r="U89" s="129"/>
      <c r="V89" s="129"/>
      <c r="W89" s="129"/>
      <c r="X89" s="129"/>
      <c r="Y89" s="43"/>
      <c r="Z89" s="129"/>
      <c r="AA89" s="129"/>
      <c r="AB89" s="129"/>
      <c r="AC89" s="129"/>
      <c r="AD89" s="43"/>
      <c r="AE89" s="129"/>
      <c r="AF89" s="129"/>
      <c r="AG89" s="129"/>
      <c r="AH89" s="129"/>
      <c r="AI89" s="43"/>
      <c r="AJ89" s="129"/>
      <c r="AK89" s="129"/>
      <c r="AL89" s="129"/>
      <c r="AM89" s="129"/>
      <c r="AN89" s="43"/>
    </row>
    <row r="90" spans="1:51" s="118" customFormat="1" ht="15" customHeight="1" x14ac:dyDescent="0.2">
      <c r="A90" s="127"/>
      <c r="B90" s="92"/>
      <c r="C90" s="165" t="s">
        <v>271</v>
      </c>
      <c r="D90" s="166">
        <f>D22+D40+D47+D61+D72+D81+D88</f>
        <v>161</v>
      </c>
      <c r="E90" s="166">
        <f>E22+E40+E47+E61+E72+E81+E88</f>
        <v>1890</v>
      </c>
      <c r="F90" s="128"/>
      <c r="G90" s="128"/>
      <c r="H90" s="128"/>
      <c r="I90" s="128"/>
      <c r="J90" s="43"/>
      <c r="K90" s="129"/>
      <c r="L90" s="129"/>
      <c r="M90" s="129"/>
      <c r="N90" s="129"/>
      <c r="O90" s="43"/>
      <c r="P90" s="129"/>
      <c r="Q90" s="129"/>
      <c r="R90" s="129"/>
      <c r="S90" s="129"/>
      <c r="T90" s="43"/>
      <c r="U90" s="129"/>
      <c r="V90" s="129"/>
      <c r="W90" s="129"/>
      <c r="X90" s="129"/>
      <c r="Y90" s="43"/>
      <c r="Z90" s="129"/>
      <c r="AA90" s="129"/>
      <c r="AB90" s="129"/>
      <c r="AC90" s="129"/>
      <c r="AD90" s="43"/>
      <c r="AE90" s="129"/>
      <c r="AF90" s="129"/>
      <c r="AG90" s="129"/>
      <c r="AH90" s="129"/>
      <c r="AI90" s="43"/>
      <c r="AJ90" s="129"/>
      <c r="AK90" s="129"/>
      <c r="AL90" s="129"/>
      <c r="AM90" s="129"/>
      <c r="AN90" s="43"/>
    </row>
    <row r="91" spans="1:51" s="118" customFormat="1" ht="15" customHeight="1" x14ac:dyDescent="0.2">
      <c r="A91" s="127"/>
      <c r="B91" s="92"/>
      <c r="C91" s="142"/>
      <c r="D91" s="43"/>
      <c r="E91" s="43"/>
      <c r="F91" s="128"/>
      <c r="G91" s="128"/>
      <c r="H91" s="128"/>
      <c r="I91" s="128"/>
      <c r="J91" s="43"/>
      <c r="K91" s="129"/>
      <c r="L91" s="129"/>
      <c r="M91" s="129"/>
      <c r="N91" s="129"/>
      <c r="O91" s="43"/>
      <c r="P91" s="129"/>
      <c r="Q91" s="129"/>
      <c r="R91" s="129"/>
      <c r="S91" s="129"/>
      <c r="T91" s="43"/>
      <c r="U91" s="129"/>
      <c r="V91" s="129"/>
      <c r="W91" s="129"/>
      <c r="X91" s="129"/>
      <c r="Y91" s="43"/>
      <c r="Z91" s="129"/>
      <c r="AA91" s="129"/>
      <c r="AB91" s="129"/>
      <c r="AC91" s="129"/>
      <c r="AD91" s="43"/>
      <c r="AE91" s="129"/>
      <c r="AF91" s="129"/>
      <c r="AG91" s="129"/>
      <c r="AH91" s="129"/>
      <c r="AI91" s="43"/>
      <c r="AJ91" s="129"/>
      <c r="AK91" s="129"/>
      <c r="AL91" s="129"/>
      <c r="AM91" s="129"/>
      <c r="AN91" s="43"/>
    </row>
    <row r="92" spans="1:51" ht="20.25" customHeight="1" x14ac:dyDescent="0.2">
      <c r="A92" s="81"/>
      <c r="B92" s="417" t="s">
        <v>282</v>
      </c>
      <c r="C92" s="418"/>
      <c r="D92" s="418"/>
      <c r="E92" s="418"/>
      <c r="F92" s="418"/>
      <c r="G92" s="418"/>
      <c r="H92" s="418"/>
      <c r="I92" s="418"/>
      <c r="J92" s="418"/>
      <c r="K92" s="418"/>
      <c r="L92" s="418"/>
      <c r="M92" s="418"/>
      <c r="N92" s="418"/>
      <c r="O92" s="418"/>
      <c r="P92" s="418"/>
      <c r="Q92" s="418"/>
      <c r="R92" s="418"/>
      <c r="S92" s="418"/>
      <c r="T92" s="418"/>
      <c r="U92" s="418"/>
      <c r="V92" s="418"/>
      <c r="W92" s="418"/>
      <c r="X92" s="418"/>
      <c r="Y92" s="418"/>
      <c r="Z92" s="418"/>
      <c r="AA92" s="418"/>
      <c r="AB92" s="418"/>
      <c r="AC92" s="418"/>
      <c r="AD92" s="418"/>
      <c r="AE92" s="418"/>
      <c r="AF92" s="418"/>
      <c r="AG92" s="418"/>
      <c r="AH92" s="418"/>
      <c r="AI92" s="418"/>
      <c r="AJ92" s="418"/>
      <c r="AK92" s="418"/>
      <c r="AL92" s="418"/>
      <c r="AM92" s="418"/>
      <c r="AN92" s="418"/>
      <c r="AX92" s="412"/>
      <c r="AY92" s="412"/>
    </row>
    <row r="93" spans="1:51" ht="15" customHeight="1" x14ac:dyDescent="0.2"/>
    <row r="94" spans="1:51" s="45" customFormat="1" ht="15" customHeight="1" x14ac:dyDescent="0.2">
      <c r="A94" s="145"/>
      <c r="B94" s="148"/>
      <c r="C94" s="314" t="s">
        <v>272</v>
      </c>
      <c r="D94" s="149"/>
      <c r="E94" s="145"/>
      <c r="F94" s="146"/>
      <c r="G94" s="146"/>
      <c r="H94" s="146"/>
      <c r="I94" s="146"/>
      <c r="J94" s="147"/>
      <c r="K94" s="146"/>
      <c r="L94" s="146"/>
      <c r="M94" s="146"/>
      <c r="N94" s="146"/>
      <c r="O94" s="147"/>
      <c r="P94" s="146"/>
      <c r="Q94" s="146"/>
      <c r="R94" s="146"/>
      <c r="S94" s="146"/>
      <c r="T94" s="147"/>
      <c r="U94" s="146"/>
      <c r="V94" s="146"/>
      <c r="W94" s="146"/>
      <c r="X94" s="146"/>
      <c r="Y94" s="147"/>
      <c r="Z94" s="146"/>
      <c r="AA94" s="146"/>
      <c r="AB94" s="146"/>
      <c r="AC94" s="146"/>
      <c r="AD94" s="147"/>
      <c r="AE94" s="146"/>
      <c r="AF94" s="146"/>
      <c r="AG94" s="146"/>
      <c r="AH94" s="146"/>
      <c r="AI94" s="147"/>
      <c r="AJ94" s="146"/>
      <c r="AK94" s="146"/>
      <c r="AL94" s="146"/>
      <c r="AM94" s="146"/>
      <c r="AN94" s="147"/>
    </row>
    <row r="95" spans="1:51" s="45" customFormat="1" ht="15" customHeight="1" x14ac:dyDescent="0.2">
      <c r="A95" s="89"/>
      <c r="B95" s="324" t="s">
        <v>153</v>
      </c>
      <c r="C95" s="284" t="s">
        <v>43</v>
      </c>
      <c r="D95" s="249">
        <v>15</v>
      </c>
      <c r="E95" s="116">
        <f>15*SUM(F95:I95,K95:N95,P95:S95,U95:X95,Z95:AC95,AE95:AH95,AJ95:AM95)</f>
        <v>15</v>
      </c>
      <c r="F95" s="105"/>
      <c r="G95" s="143"/>
      <c r="H95" s="143"/>
      <c r="I95" s="143"/>
      <c r="J95" s="144"/>
      <c r="K95" s="172"/>
      <c r="L95" s="85"/>
      <c r="M95" s="85"/>
      <c r="N95" s="85"/>
      <c r="O95" s="173"/>
      <c r="P95" s="85">
        <v>1</v>
      </c>
      <c r="Q95" s="85"/>
      <c r="R95" s="85"/>
      <c r="S95" s="85"/>
      <c r="T95" s="201">
        <v>1</v>
      </c>
      <c r="U95" s="172"/>
      <c r="V95" s="85"/>
      <c r="W95" s="85"/>
      <c r="X95" s="85"/>
      <c r="Y95" s="174"/>
      <c r="Z95" s="172"/>
      <c r="AA95" s="85"/>
      <c r="AB95" s="85"/>
      <c r="AC95" s="85"/>
      <c r="AD95" s="174"/>
      <c r="AE95" s="172"/>
      <c r="AF95" s="85"/>
      <c r="AG95" s="85"/>
      <c r="AH95" s="85"/>
      <c r="AI95" s="174"/>
      <c r="AJ95" s="172"/>
      <c r="AK95" s="85"/>
      <c r="AL95" s="85"/>
      <c r="AM95" s="85"/>
      <c r="AN95" s="173"/>
      <c r="AO95" s="45" t="s">
        <v>54</v>
      </c>
    </row>
    <row r="96" spans="1:51" s="226" customFormat="1" ht="15" customHeight="1" x14ac:dyDescent="0.2">
      <c r="A96" s="227"/>
      <c r="B96" s="325" t="s">
        <v>154</v>
      </c>
      <c r="C96" s="284" t="s">
        <v>212</v>
      </c>
      <c r="D96" s="249">
        <v>15</v>
      </c>
      <c r="E96" s="113">
        <f>15*SUM(F96:I96,K96:N96,P96:S96,U96:X96,Z96:AC96,AE96:AH96,AJ96:AM96)</f>
        <v>15</v>
      </c>
      <c r="F96" s="250"/>
      <c r="G96" s="251"/>
      <c r="H96" s="251"/>
      <c r="I96" s="251"/>
      <c r="J96" s="252"/>
      <c r="K96" s="253"/>
      <c r="L96" s="106"/>
      <c r="M96" s="106"/>
      <c r="N96" s="106"/>
      <c r="O96" s="185"/>
      <c r="P96" s="106"/>
      <c r="Q96" s="106">
        <v>1</v>
      </c>
      <c r="R96" s="254"/>
      <c r="S96" s="106"/>
      <c r="T96" s="203">
        <v>1</v>
      </c>
      <c r="U96" s="253"/>
      <c r="V96" s="106"/>
      <c r="W96" s="106"/>
      <c r="X96" s="106"/>
      <c r="Y96" s="255"/>
      <c r="Z96" s="253"/>
      <c r="AA96" s="106"/>
      <c r="AB96" s="106"/>
      <c r="AC96" s="106"/>
      <c r="AD96" s="255"/>
      <c r="AE96" s="253"/>
      <c r="AF96" s="106"/>
      <c r="AG96" s="106"/>
      <c r="AH96" s="106"/>
      <c r="AI96" s="255"/>
      <c r="AJ96" s="253"/>
      <c r="AK96" s="106"/>
      <c r="AL96" s="106"/>
      <c r="AM96" s="106"/>
      <c r="AN96" s="185"/>
      <c r="AO96" s="226" t="s">
        <v>186</v>
      </c>
    </row>
    <row r="97" spans="1:41" ht="15" customHeight="1" x14ac:dyDescent="0.2">
      <c r="A97" s="89"/>
      <c r="B97" s="324" t="s">
        <v>155</v>
      </c>
      <c r="C97" s="284" t="s">
        <v>78</v>
      </c>
      <c r="D97" s="249">
        <v>45</v>
      </c>
      <c r="E97" s="113">
        <f>15*SUM(F97:I97,K97:N97,P97:S97,U97:X97,Z97:AC97,AE97:AH97,AJ97:AM97)</f>
        <v>45</v>
      </c>
      <c r="F97" s="105"/>
      <c r="G97" s="73"/>
      <c r="H97" s="73"/>
      <c r="I97" s="73"/>
      <c r="J97" s="101"/>
      <c r="K97" s="172"/>
      <c r="L97" s="87"/>
      <c r="M97" s="87"/>
      <c r="N97" s="87"/>
      <c r="O97" s="173"/>
      <c r="P97" s="87">
        <v>1</v>
      </c>
      <c r="Q97" s="87"/>
      <c r="R97" s="87">
        <v>2</v>
      </c>
      <c r="S97" s="87"/>
      <c r="T97" s="196">
        <v>3</v>
      </c>
      <c r="U97" s="172"/>
      <c r="V97" s="87"/>
      <c r="W97" s="87"/>
      <c r="X97" s="87"/>
      <c r="Y97" s="175"/>
      <c r="Z97" s="172"/>
      <c r="AA97" s="87"/>
      <c r="AB97" s="87"/>
      <c r="AC97" s="87"/>
      <c r="AD97" s="175"/>
      <c r="AE97" s="172"/>
      <c r="AF97" s="87"/>
      <c r="AG97" s="87"/>
      <c r="AH97" s="87"/>
      <c r="AI97" s="175"/>
      <c r="AJ97" s="172"/>
      <c r="AK97" s="87"/>
      <c r="AL97" s="87"/>
      <c r="AM97" s="87"/>
      <c r="AN97" s="173"/>
      <c r="AO97" s="13" t="s">
        <v>79</v>
      </c>
    </row>
    <row r="98" spans="1:41" s="226" customFormat="1" ht="15" customHeight="1" x14ac:dyDescent="0.2">
      <c r="A98" s="115"/>
      <c r="B98" s="325" t="s">
        <v>156</v>
      </c>
      <c r="C98" s="284" t="s">
        <v>213</v>
      </c>
      <c r="D98" s="248">
        <v>30</v>
      </c>
      <c r="E98" s="113">
        <f>15*SUM(F98:I98,K98:N98,P98:S98,U98:X98,Z98:AC98,AE98:AH98,AJ98:AM98)</f>
        <v>30</v>
      </c>
      <c r="F98" s="250"/>
      <c r="G98" s="251"/>
      <c r="H98" s="251"/>
      <c r="I98" s="251"/>
      <c r="J98" s="252"/>
      <c r="K98" s="253"/>
      <c r="L98" s="106"/>
      <c r="M98" s="106"/>
      <c r="N98" s="106"/>
      <c r="O98" s="185"/>
      <c r="P98" s="106">
        <v>1</v>
      </c>
      <c r="Q98" s="106"/>
      <c r="R98" s="106">
        <v>1</v>
      </c>
      <c r="S98" s="106"/>
      <c r="T98" s="203">
        <v>2</v>
      </c>
      <c r="U98" s="253"/>
      <c r="V98" s="106"/>
      <c r="W98" s="106"/>
      <c r="X98" s="106"/>
      <c r="Y98" s="255"/>
      <c r="Z98" s="253"/>
      <c r="AA98" s="106"/>
      <c r="AB98" s="106"/>
      <c r="AC98" s="106"/>
      <c r="AD98" s="255"/>
      <c r="AE98" s="253"/>
      <c r="AF98" s="106"/>
      <c r="AG98" s="106"/>
      <c r="AH98" s="106"/>
      <c r="AI98" s="255"/>
      <c r="AJ98" s="253"/>
      <c r="AK98" s="106"/>
      <c r="AL98" s="106"/>
      <c r="AM98" s="106"/>
      <c r="AN98" s="185"/>
      <c r="AO98" s="226" t="s">
        <v>80</v>
      </c>
    </row>
    <row r="99" spans="1:41" ht="15" customHeight="1" x14ac:dyDescent="0.2">
      <c r="A99" s="90"/>
      <c r="B99" s="176"/>
      <c r="C99" s="150"/>
      <c r="D99" s="97"/>
      <c r="E99" s="90"/>
      <c r="F99" s="98"/>
      <c r="G99" s="98"/>
      <c r="H99" s="98"/>
      <c r="I99" s="98"/>
      <c r="J99" s="99"/>
      <c r="K99" s="130"/>
      <c r="L99" s="130"/>
      <c r="M99" s="130"/>
      <c r="N99" s="130"/>
      <c r="O99" s="176"/>
      <c r="P99" s="130"/>
      <c r="Q99" s="130"/>
      <c r="R99" s="130"/>
      <c r="S99" s="130"/>
      <c r="T99" s="176"/>
      <c r="U99" s="130"/>
      <c r="V99" s="130"/>
      <c r="W99" s="130"/>
      <c r="X99" s="130"/>
      <c r="Y99" s="176"/>
      <c r="Z99" s="130"/>
      <c r="AA99" s="130"/>
      <c r="AB99" s="130"/>
      <c r="AC99" s="130"/>
      <c r="AD99" s="176"/>
      <c r="AE99" s="130"/>
      <c r="AF99" s="130"/>
      <c r="AG99" s="130"/>
      <c r="AH99" s="130"/>
      <c r="AI99" s="176"/>
      <c r="AJ99" s="130"/>
      <c r="AK99" s="130"/>
      <c r="AL99" s="130"/>
      <c r="AM99" s="130"/>
      <c r="AN99" s="176"/>
    </row>
    <row r="100" spans="1:41" s="45" customFormat="1" ht="15" customHeight="1" x14ac:dyDescent="0.2">
      <c r="A100" s="145"/>
      <c r="B100" s="327"/>
      <c r="C100" s="314" t="s">
        <v>273</v>
      </c>
      <c r="D100" s="149"/>
      <c r="E100" s="145"/>
      <c r="F100" s="146"/>
      <c r="G100" s="146"/>
      <c r="H100" s="146"/>
      <c r="I100" s="146"/>
      <c r="J100" s="147"/>
      <c r="K100" s="84"/>
      <c r="L100" s="84"/>
      <c r="M100" s="84"/>
      <c r="N100" s="84"/>
      <c r="O100" s="177"/>
      <c r="P100" s="84"/>
      <c r="Q100" s="84"/>
      <c r="R100" s="84"/>
      <c r="S100" s="84"/>
      <c r="T100" s="177"/>
      <c r="U100" s="84"/>
      <c r="V100" s="84"/>
      <c r="W100" s="84"/>
      <c r="X100" s="84"/>
      <c r="Y100" s="177"/>
      <c r="Z100" s="84"/>
      <c r="AA100" s="84"/>
      <c r="AB100" s="84"/>
      <c r="AC100" s="84"/>
      <c r="AD100" s="177"/>
      <c r="AE100" s="84"/>
      <c r="AF100" s="84"/>
      <c r="AG100" s="84"/>
      <c r="AH100" s="84"/>
      <c r="AI100" s="177"/>
      <c r="AJ100" s="84"/>
      <c r="AK100" s="84"/>
      <c r="AL100" s="84"/>
      <c r="AM100" s="84"/>
      <c r="AN100" s="177"/>
    </row>
    <row r="101" spans="1:41" s="226" customFormat="1" ht="15" customHeight="1" x14ac:dyDescent="0.2">
      <c r="A101" s="227"/>
      <c r="B101" s="324" t="s">
        <v>157</v>
      </c>
      <c r="C101" s="284" t="s">
        <v>214</v>
      </c>
      <c r="D101" s="249">
        <v>30</v>
      </c>
      <c r="E101" s="116">
        <f t="shared" ref="E101:E106" si="5">15*SUM(F101:I101,K101:N101,P101:S101,U101:X101,Z101:AC101,AE101:AH101,AJ101:AM101)</f>
        <v>30</v>
      </c>
      <c r="F101" s="250"/>
      <c r="G101" s="256"/>
      <c r="H101" s="256"/>
      <c r="I101" s="256"/>
      <c r="J101" s="257"/>
      <c r="K101" s="253"/>
      <c r="L101" s="258"/>
      <c r="M101" s="258"/>
      <c r="N101" s="258"/>
      <c r="O101" s="259"/>
      <c r="P101" s="253"/>
      <c r="Q101" s="258"/>
      <c r="R101" s="258"/>
      <c r="S101" s="258"/>
      <c r="T101" s="259"/>
      <c r="U101" s="253">
        <v>1</v>
      </c>
      <c r="V101" s="258"/>
      <c r="W101" s="258">
        <v>1</v>
      </c>
      <c r="X101" s="258"/>
      <c r="Y101" s="191">
        <v>2</v>
      </c>
      <c r="Z101" s="253"/>
      <c r="AA101" s="258"/>
      <c r="AB101" s="258"/>
      <c r="AC101" s="258"/>
      <c r="AD101" s="259"/>
      <c r="AE101" s="253"/>
      <c r="AF101" s="258"/>
      <c r="AG101" s="258"/>
      <c r="AH101" s="258"/>
      <c r="AI101" s="259"/>
      <c r="AJ101" s="253"/>
      <c r="AK101" s="258"/>
      <c r="AL101" s="258"/>
      <c r="AM101" s="258"/>
      <c r="AN101" s="260"/>
      <c r="AO101" s="108" t="s">
        <v>245</v>
      </c>
    </row>
    <row r="102" spans="1:41" s="226" customFormat="1" ht="15" customHeight="1" x14ac:dyDescent="0.2">
      <c r="A102" s="115"/>
      <c r="B102" s="325" t="s">
        <v>158</v>
      </c>
      <c r="C102" s="284" t="s">
        <v>215</v>
      </c>
      <c r="D102" s="248">
        <v>15</v>
      </c>
      <c r="E102" s="116">
        <f t="shared" si="5"/>
        <v>15</v>
      </c>
      <c r="F102" s="261"/>
      <c r="G102" s="262"/>
      <c r="H102" s="262"/>
      <c r="I102" s="262"/>
      <c r="J102" s="263"/>
      <c r="K102" s="264"/>
      <c r="L102" s="265"/>
      <c r="M102" s="265"/>
      <c r="N102" s="265"/>
      <c r="O102" s="266"/>
      <c r="P102" s="264"/>
      <c r="Q102" s="265"/>
      <c r="R102" s="265"/>
      <c r="S102" s="265"/>
      <c r="T102" s="266"/>
      <c r="U102" s="264"/>
      <c r="V102" s="265"/>
      <c r="W102" s="265">
        <v>1</v>
      </c>
      <c r="X102" s="265"/>
      <c r="Y102" s="185">
        <v>1</v>
      </c>
      <c r="Z102" s="264"/>
      <c r="AA102" s="265"/>
      <c r="AB102" s="265"/>
      <c r="AC102" s="265"/>
      <c r="AD102" s="266"/>
      <c r="AE102" s="264"/>
      <c r="AF102" s="265"/>
      <c r="AG102" s="265"/>
      <c r="AH102" s="265"/>
      <c r="AI102" s="266"/>
      <c r="AJ102" s="264"/>
      <c r="AK102" s="265"/>
      <c r="AL102" s="265"/>
      <c r="AM102" s="265"/>
      <c r="AN102" s="266"/>
      <c r="AO102" s="226" t="s">
        <v>64</v>
      </c>
    </row>
    <row r="103" spans="1:41" ht="15" customHeight="1" x14ac:dyDescent="0.2">
      <c r="A103" s="83"/>
      <c r="B103" s="324" t="s">
        <v>159</v>
      </c>
      <c r="C103" s="284" t="s">
        <v>44</v>
      </c>
      <c r="D103" s="248">
        <v>30</v>
      </c>
      <c r="E103" s="116">
        <f t="shared" si="5"/>
        <v>30</v>
      </c>
      <c r="F103" s="75"/>
      <c r="G103" s="73"/>
      <c r="H103" s="73"/>
      <c r="I103" s="73"/>
      <c r="J103" s="74"/>
      <c r="K103" s="180"/>
      <c r="L103" s="87"/>
      <c r="M103" s="87"/>
      <c r="N103" s="87"/>
      <c r="O103" s="179"/>
      <c r="P103" s="180"/>
      <c r="Q103" s="87"/>
      <c r="R103" s="87"/>
      <c r="S103" s="87"/>
      <c r="T103" s="179"/>
      <c r="U103" s="181">
        <v>1</v>
      </c>
      <c r="V103" s="87"/>
      <c r="W103" s="87">
        <v>1</v>
      </c>
      <c r="X103" s="87"/>
      <c r="Y103" s="173">
        <v>2</v>
      </c>
      <c r="Z103" s="180"/>
      <c r="AA103" s="87"/>
      <c r="AB103" s="87"/>
      <c r="AC103" s="87"/>
      <c r="AD103" s="179"/>
      <c r="AE103" s="180"/>
      <c r="AF103" s="87"/>
      <c r="AG103" s="87"/>
      <c r="AH103" s="87"/>
      <c r="AI103" s="179"/>
      <c r="AJ103" s="180"/>
      <c r="AK103" s="87"/>
      <c r="AL103" s="87"/>
      <c r="AM103" s="87"/>
      <c r="AN103" s="179"/>
      <c r="AO103" s="13" t="s">
        <v>183</v>
      </c>
    </row>
    <row r="104" spans="1:41" ht="15" customHeight="1" x14ac:dyDescent="0.2">
      <c r="A104" s="83"/>
      <c r="B104" s="325" t="s">
        <v>160</v>
      </c>
      <c r="C104" s="284" t="s">
        <v>45</v>
      </c>
      <c r="D104" s="248">
        <v>45</v>
      </c>
      <c r="E104" s="116">
        <f t="shared" si="5"/>
        <v>45</v>
      </c>
      <c r="F104" s="72"/>
      <c r="G104" s="73"/>
      <c r="H104" s="73"/>
      <c r="I104" s="73"/>
      <c r="J104" s="74"/>
      <c r="K104" s="88"/>
      <c r="L104" s="87"/>
      <c r="M104" s="87"/>
      <c r="N104" s="87"/>
      <c r="O104" s="179"/>
      <c r="P104" s="88"/>
      <c r="Q104" s="87"/>
      <c r="R104" s="87"/>
      <c r="S104" s="87"/>
      <c r="T104" s="179"/>
      <c r="U104" s="88">
        <v>1</v>
      </c>
      <c r="V104" s="87"/>
      <c r="W104" s="87">
        <v>2</v>
      </c>
      <c r="X104" s="87"/>
      <c r="Y104" s="173">
        <v>3</v>
      </c>
      <c r="Z104" s="88"/>
      <c r="AA104" s="87"/>
      <c r="AB104" s="87"/>
      <c r="AC104" s="87"/>
      <c r="AD104" s="179"/>
      <c r="AE104" s="88"/>
      <c r="AF104" s="87"/>
      <c r="AG104" s="87"/>
      <c r="AH104" s="87"/>
      <c r="AI104" s="179"/>
      <c r="AJ104" s="88"/>
      <c r="AK104" s="87"/>
      <c r="AL104" s="87"/>
      <c r="AM104" s="82"/>
      <c r="AN104" s="179"/>
      <c r="AO104" s="13" t="s">
        <v>86</v>
      </c>
    </row>
    <row r="105" spans="1:41" ht="15" customHeight="1" x14ac:dyDescent="0.2">
      <c r="A105" s="83"/>
      <c r="B105" s="324" t="s">
        <v>161</v>
      </c>
      <c r="C105" s="284" t="s">
        <v>246</v>
      </c>
      <c r="D105" s="248">
        <v>30</v>
      </c>
      <c r="E105" s="116">
        <f t="shared" si="5"/>
        <v>30</v>
      </c>
      <c r="F105" s="72"/>
      <c r="G105" s="73"/>
      <c r="H105" s="73"/>
      <c r="I105" s="73"/>
      <c r="J105" s="74"/>
      <c r="K105" s="88"/>
      <c r="L105" s="87"/>
      <c r="M105" s="87"/>
      <c r="N105" s="87"/>
      <c r="O105" s="179"/>
      <c r="P105" s="88"/>
      <c r="Q105" s="87"/>
      <c r="R105" s="87"/>
      <c r="S105" s="87"/>
      <c r="T105" s="179"/>
      <c r="U105" s="88">
        <v>1</v>
      </c>
      <c r="V105" s="87"/>
      <c r="W105" s="87"/>
      <c r="X105" s="87">
        <v>1</v>
      </c>
      <c r="Y105" s="173">
        <v>2</v>
      </c>
      <c r="Z105" s="88"/>
      <c r="AA105" s="87"/>
      <c r="AB105" s="87"/>
      <c r="AC105" s="87"/>
      <c r="AD105" s="179"/>
      <c r="AE105" s="88"/>
      <c r="AF105" s="87"/>
      <c r="AG105" s="87"/>
      <c r="AH105" s="87"/>
      <c r="AI105" s="179"/>
      <c r="AJ105" s="88"/>
      <c r="AK105" s="87"/>
      <c r="AL105" s="87"/>
      <c r="AM105" s="82"/>
      <c r="AN105" s="179"/>
      <c r="AO105" s="108" t="s">
        <v>235</v>
      </c>
    </row>
    <row r="106" spans="1:41" s="226" customFormat="1" ht="15" customHeight="1" x14ac:dyDescent="0.2">
      <c r="A106" s="115"/>
      <c r="B106" s="325" t="s">
        <v>162</v>
      </c>
      <c r="C106" s="284" t="s">
        <v>216</v>
      </c>
      <c r="D106" s="248">
        <v>30</v>
      </c>
      <c r="E106" s="152">
        <f t="shared" si="5"/>
        <v>30</v>
      </c>
      <c r="F106" s="267"/>
      <c r="G106" s="251"/>
      <c r="H106" s="251"/>
      <c r="I106" s="251"/>
      <c r="J106" s="268"/>
      <c r="K106" s="86"/>
      <c r="L106" s="106"/>
      <c r="M106" s="106"/>
      <c r="N106" s="106"/>
      <c r="O106" s="269"/>
      <c r="P106" s="86"/>
      <c r="Q106" s="106"/>
      <c r="R106" s="106"/>
      <c r="S106" s="106"/>
      <c r="T106" s="269"/>
      <c r="U106" s="86"/>
      <c r="V106" s="106"/>
      <c r="W106" s="106">
        <v>2</v>
      </c>
      <c r="X106" s="106"/>
      <c r="Y106" s="185">
        <v>2</v>
      </c>
      <c r="Z106" s="86"/>
      <c r="AA106" s="106"/>
      <c r="AB106" s="106"/>
      <c r="AC106" s="106"/>
      <c r="AD106" s="269"/>
      <c r="AE106" s="86"/>
      <c r="AF106" s="106"/>
      <c r="AG106" s="106"/>
      <c r="AH106" s="106"/>
      <c r="AI106" s="269"/>
      <c r="AJ106" s="86"/>
      <c r="AK106" s="106"/>
      <c r="AL106" s="106"/>
      <c r="AM106" s="106"/>
      <c r="AN106" s="269"/>
      <c r="AO106" s="226" t="s">
        <v>86</v>
      </c>
    </row>
    <row r="107" spans="1:41" ht="15" customHeight="1" x14ac:dyDescent="0.2">
      <c r="B107" s="323"/>
      <c r="E107" s="136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</row>
    <row r="108" spans="1:41" ht="15" customHeight="1" x14ac:dyDescent="0.2">
      <c r="A108" s="145"/>
      <c r="B108" s="327"/>
      <c r="C108" s="314" t="s">
        <v>274</v>
      </c>
      <c r="D108" s="149"/>
      <c r="E108" s="151"/>
      <c r="F108" s="146"/>
      <c r="G108" s="146"/>
      <c r="H108" s="146"/>
      <c r="I108" s="146"/>
      <c r="J108" s="147"/>
      <c r="K108" s="84"/>
      <c r="L108" s="84"/>
      <c r="M108" s="84"/>
      <c r="N108" s="84"/>
      <c r="O108" s="177"/>
      <c r="P108" s="84"/>
      <c r="Q108" s="84"/>
      <c r="R108" s="84"/>
      <c r="S108" s="84"/>
      <c r="T108" s="177"/>
      <c r="U108" s="84"/>
      <c r="V108" s="84"/>
      <c r="W108" s="84"/>
      <c r="X108" s="84"/>
      <c r="Y108" s="177"/>
      <c r="Z108" s="84"/>
      <c r="AA108" s="84"/>
      <c r="AB108" s="84"/>
      <c r="AC108" s="84"/>
      <c r="AD108" s="177"/>
      <c r="AE108" s="84"/>
      <c r="AF108" s="84"/>
      <c r="AG108" s="84"/>
      <c r="AH108" s="84"/>
      <c r="AI108" s="177"/>
      <c r="AJ108" s="84"/>
      <c r="AK108" s="84"/>
      <c r="AL108" s="84"/>
      <c r="AM108" s="84"/>
      <c r="AN108" s="177"/>
    </row>
    <row r="109" spans="1:41" s="226" customFormat="1" ht="15" customHeight="1" x14ac:dyDescent="0.2">
      <c r="A109" s="227"/>
      <c r="B109" s="324" t="s">
        <v>163</v>
      </c>
      <c r="C109" s="284" t="s">
        <v>217</v>
      </c>
      <c r="D109" s="249">
        <v>45</v>
      </c>
      <c r="E109" s="116">
        <f t="shared" ref="E109:E116" si="6">15*SUM(F109:I109,K109:N109,P109:S109,U109:X109,Z109:AC109,AE109:AH109,AJ109:AM109)</f>
        <v>45</v>
      </c>
      <c r="F109" s="270"/>
      <c r="G109" s="271"/>
      <c r="H109" s="271"/>
      <c r="I109" s="271"/>
      <c r="J109" s="272"/>
      <c r="K109" s="273"/>
      <c r="L109" s="274"/>
      <c r="M109" s="274"/>
      <c r="N109" s="274"/>
      <c r="O109" s="275"/>
      <c r="P109" s="273"/>
      <c r="Q109" s="274"/>
      <c r="R109" s="274"/>
      <c r="S109" s="274"/>
      <c r="T109" s="275"/>
      <c r="U109" s="273"/>
      <c r="V109" s="274"/>
      <c r="W109" s="274"/>
      <c r="X109" s="274"/>
      <c r="Y109" s="275"/>
      <c r="Z109" s="273">
        <v>1</v>
      </c>
      <c r="AA109" s="274"/>
      <c r="AB109" s="274"/>
      <c r="AC109" s="274">
        <v>2</v>
      </c>
      <c r="AD109" s="191">
        <v>3</v>
      </c>
      <c r="AE109" s="273"/>
      <c r="AF109" s="274"/>
      <c r="AG109" s="274"/>
      <c r="AH109" s="274"/>
      <c r="AI109" s="275"/>
      <c r="AJ109" s="273"/>
      <c r="AK109" s="274"/>
      <c r="AL109" s="274"/>
      <c r="AM109" s="274"/>
      <c r="AN109" s="275"/>
      <c r="AO109" s="108" t="s">
        <v>56</v>
      </c>
    </row>
    <row r="110" spans="1:41" ht="15" customHeight="1" x14ac:dyDescent="0.2">
      <c r="A110" s="83"/>
      <c r="B110" s="325" t="s">
        <v>164</v>
      </c>
      <c r="C110" s="284" t="s">
        <v>46</v>
      </c>
      <c r="D110" s="248">
        <v>45</v>
      </c>
      <c r="E110" s="113">
        <f t="shared" si="6"/>
        <v>45</v>
      </c>
      <c r="F110" s="72"/>
      <c r="G110" s="73"/>
      <c r="H110" s="73"/>
      <c r="I110" s="73"/>
      <c r="J110" s="74"/>
      <c r="K110" s="88"/>
      <c r="L110" s="87"/>
      <c r="M110" s="87"/>
      <c r="N110" s="87"/>
      <c r="O110" s="179"/>
      <c r="P110" s="88"/>
      <c r="Q110" s="87"/>
      <c r="R110" s="87"/>
      <c r="S110" s="87"/>
      <c r="T110" s="179"/>
      <c r="U110" s="88"/>
      <c r="V110" s="87"/>
      <c r="W110" s="87"/>
      <c r="X110" s="87"/>
      <c r="Y110" s="179"/>
      <c r="Z110" s="88">
        <v>1</v>
      </c>
      <c r="AA110" s="87"/>
      <c r="AB110" s="87">
        <v>2</v>
      </c>
      <c r="AC110" s="87"/>
      <c r="AD110" s="173">
        <v>3</v>
      </c>
      <c r="AE110" s="88"/>
      <c r="AF110" s="87"/>
      <c r="AG110" s="87"/>
      <c r="AH110" s="87"/>
      <c r="AI110" s="179"/>
      <c r="AJ110" s="88"/>
      <c r="AK110" s="87"/>
      <c r="AL110" s="87"/>
      <c r="AM110" s="87"/>
      <c r="AN110" s="179"/>
      <c r="AO110" s="108" t="s">
        <v>185</v>
      </c>
    </row>
    <row r="111" spans="1:41" s="226" customFormat="1" ht="15" customHeight="1" x14ac:dyDescent="0.2">
      <c r="A111" s="115"/>
      <c r="B111" s="324" t="s">
        <v>165</v>
      </c>
      <c r="C111" s="284" t="s">
        <v>218</v>
      </c>
      <c r="D111" s="231">
        <v>45</v>
      </c>
      <c r="E111" s="112">
        <f t="shared" si="6"/>
        <v>45</v>
      </c>
      <c r="F111" s="29"/>
      <c r="G111" s="30"/>
      <c r="H111" s="30"/>
      <c r="I111" s="30"/>
      <c r="J111" s="31"/>
      <c r="K111" s="86"/>
      <c r="L111" s="106"/>
      <c r="M111" s="106"/>
      <c r="N111" s="106"/>
      <c r="O111" s="185"/>
      <c r="P111" s="86"/>
      <c r="Q111" s="106"/>
      <c r="R111" s="106"/>
      <c r="S111" s="106"/>
      <c r="T111" s="185"/>
      <c r="U111" s="86"/>
      <c r="V111" s="106"/>
      <c r="W111" s="106"/>
      <c r="X111" s="106"/>
      <c r="Y111" s="185"/>
      <c r="Z111" s="86">
        <v>1</v>
      </c>
      <c r="AA111" s="106"/>
      <c r="AB111" s="106">
        <v>2</v>
      </c>
      <c r="AC111" s="106"/>
      <c r="AD111" s="185">
        <v>3</v>
      </c>
      <c r="AE111" s="86"/>
      <c r="AF111" s="106"/>
      <c r="AG111" s="106"/>
      <c r="AH111" s="106"/>
      <c r="AI111" s="185"/>
      <c r="AJ111" s="86"/>
      <c r="AK111" s="106"/>
      <c r="AL111" s="106"/>
      <c r="AM111" s="106"/>
      <c r="AN111" s="185"/>
      <c r="AO111" s="226" t="s">
        <v>247</v>
      </c>
    </row>
    <row r="112" spans="1:41" s="226" customFormat="1" ht="15" customHeight="1" x14ac:dyDescent="0.2">
      <c r="A112" s="115"/>
      <c r="B112" s="325" t="s">
        <v>166</v>
      </c>
      <c r="C112" s="284" t="s">
        <v>242</v>
      </c>
      <c r="D112" s="231">
        <v>46</v>
      </c>
      <c r="E112" s="112">
        <f>15*SUM(F112:I112,K112:N112,P112:S112,U112:X112,Z112:AC112,AE112:AH112,AJ112:AM112)</f>
        <v>45</v>
      </c>
      <c r="F112" s="29"/>
      <c r="G112" s="30"/>
      <c r="H112" s="30"/>
      <c r="I112" s="30"/>
      <c r="J112" s="31"/>
      <c r="K112" s="86"/>
      <c r="L112" s="106"/>
      <c r="M112" s="106"/>
      <c r="N112" s="106"/>
      <c r="O112" s="185"/>
      <c r="P112" s="86"/>
      <c r="Q112" s="106"/>
      <c r="R112" s="106"/>
      <c r="S112" s="106"/>
      <c r="T112" s="185"/>
      <c r="U112" s="86"/>
      <c r="V112" s="106"/>
      <c r="W112" s="106"/>
      <c r="X112" s="106"/>
      <c r="Y112" s="185"/>
      <c r="Z112" s="86">
        <v>1</v>
      </c>
      <c r="AA112" s="106"/>
      <c r="AB112" s="106">
        <v>2</v>
      </c>
      <c r="AC112" s="106"/>
      <c r="AD112" s="185">
        <v>3</v>
      </c>
      <c r="AE112" s="86"/>
      <c r="AF112" s="106"/>
      <c r="AG112" s="106"/>
      <c r="AH112" s="106"/>
      <c r="AI112" s="185"/>
      <c r="AJ112" s="86"/>
      <c r="AK112" s="106"/>
      <c r="AL112" s="106"/>
      <c r="AM112" s="106"/>
      <c r="AN112" s="185"/>
      <c r="AO112" s="226" t="s">
        <v>67</v>
      </c>
    </row>
    <row r="113" spans="1:41" ht="15" customHeight="1" x14ac:dyDescent="0.2">
      <c r="A113" s="83"/>
      <c r="B113" s="324" t="s">
        <v>167</v>
      </c>
      <c r="C113" s="284" t="s">
        <v>187</v>
      </c>
      <c r="D113" s="232">
        <v>30</v>
      </c>
      <c r="E113" s="113">
        <f t="shared" si="6"/>
        <v>30</v>
      </c>
      <c r="F113" s="25"/>
      <c r="G113" s="26"/>
      <c r="H113" s="26"/>
      <c r="I113" s="26"/>
      <c r="J113" s="58"/>
      <c r="K113" s="88"/>
      <c r="L113" s="87"/>
      <c r="M113" s="87"/>
      <c r="N113" s="87"/>
      <c r="O113" s="179"/>
      <c r="P113" s="88"/>
      <c r="Q113" s="87"/>
      <c r="R113" s="87"/>
      <c r="S113" s="87"/>
      <c r="T113" s="179"/>
      <c r="U113" s="88"/>
      <c r="V113" s="87"/>
      <c r="W113" s="87"/>
      <c r="X113" s="87"/>
      <c r="Y113" s="179"/>
      <c r="Z113" s="86">
        <v>1</v>
      </c>
      <c r="AA113" s="106"/>
      <c r="AB113" s="106">
        <v>1</v>
      </c>
      <c r="AC113" s="106"/>
      <c r="AD113" s="185">
        <v>2</v>
      </c>
      <c r="AE113" s="86"/>
      <c r="AF113" s="106"/>
      <c r="AG113" s="106"/>
      <c r="AH113" s="106"/>
      <c r="AI113" s="185"/>
      <c r="AJ113" s="86"/>
      <c r="AK113" s="106"/>
      <c r="AL113" s="87"/>
      <c r="AM113" s="106"/>
      <c r="AN113" s="185"/>
      <c r="AO113" s="108" t="s">
        <v>245</v>
      </c>
    </row>
    <row r="114" spans="1:41" s="226" customFormat="1" ht="15" customHeight="1" x14ac:dyDescent="0.2">
      <c r="A114" s="115"/>
      <c r="B114" s="325" t="s">
        <v>168</v>
      </c>
      <c r="C114" s="284" t="s">
        <v>219</v>
      </c>
      <c r="D114" s="248">
        <v>30</v>
      </c>
      <c r="E114" s="113">
        <f t="shared" si="6"/>
        <v>30</v>
      </c>
      <c r="F114" s="267"/>
      <c r="G114" s="251"/>
      <c r="H114" s="251"/>
      <c r="I114" s="251"/>
      <c r="J114" s="268"/>
      <c r="K114" s="86"/>
      <c r="L114" s="106"/>
      <c r="M114" s="106"/>
      <c r="N114" s="106"/>
      <c r="O114" s="269"/>
      <c r="P114" s="86"/>
      <c r="Q114" s="106"/>
      <c r="R114" s="106"/>
      <c r="S114" s="106"/>
      <c r="T114" s="269"/>
      <c r="U114" s="86"/>
      <c r="V114" s="106"/>
      <c r="W114" s="106"/>
      <c r="X114" s="106"/>
      <c r="Y114" s="269"/>
      <c r="Z114" s="86"/>
      <c r="AA114" s="106"/>
      <c r="AB114" s="106">
        <v>2</v>
      </c>
      <c r="AC114" s="106"/>
      <c r="AD114" s="185">
        <v>2</v>
      </c>
      <c r="AE114" s="86"/>
      <c r="AF114" s="106"/>
      <c r="AG114" s="106"/>
      <c r="AH114" s="106"/>
      <c r="AI114" s="269"/>
      <c r="AJ114" s="86"/>
      <c r="AK114" s="106"/>
      <c r="AL114" s="106"/>
      <c r="AM114" s="106"/>
      <c r="AN114" s="269"/>
      <c r="AO114" s="108" t="s">
        <v>72</v>
      </c>
    </row>
    <row r="115" spans="1:41" s="226" customFormat="1" ht="15" customHeight="1" x14ac:dyDescent="0.2">
      <c r="A115" s="115"/>
      <c r="B115" s="324" t="s">
        <v>169</v>
      </c>
      <c r="C115" s="284" t="s">
        <v>238</v>
      </c>
      <c r="D115" s="248">
        <v>30</v>
      </c>
      <c r="E115" s="113">
        <f t="shared" si="6"/>
        <v>30</v>
      </c>
      <c r="F115" s="267"/>
      <c r="G115" s="251"/>
      <c r="H115" s="251"/>
      <c r="I115" s="251"/>
      <c r="J115" s="268"/>
      <c r="K115" s="86"/>
      <c r="L115" s="106"/>
      <c r="M115" s="106"/>
      <c r="N115" s="106"/>
      <c r="O115" s="269"/>
      <c r="P115" s="86"/>
      <c r="Q115" s="106"/>
      <c r="R115" s="106"/>
      <c r="S115" s="106"/>
      <c r="T115" s="269"/>
      <c r="U115" s="86"/>
      <c r="V115" s="106"/>
      <c r="W115" s="106"/>
      <c r="X115" s="106"/>
      <c r="Y115" s="269"/>
      <c r="Z115" s="86">
        <v>1</v>
      </c>
      <c r="AA115" s="106"/>
      <c r="AB115" s="106"/>
      <c r="AC115" s="106">
        <v>1</v>
      </c>
      <c r="AD115" s="185">
        <v>2</v>
      </c>
      <c r="AE115" s="86"/>
      <c r="AF115" s="106"/>
      <c r="AG115" s="106"/>
      <c r="AH115" s="106"/>
      <c r="AI115" s="269"/>
      <c r="AJ115" s="86"/>
      <c r="AK115" s="106"/>
      <c r="AL115" s="106"/>
      <c r="AM115" s="106"/>
      <c r="AN115" s="269"/>
      <c r="AO115" s="226" t="s">
        <v>235</v>
      </c>
    </row>
    <row r="116" spans="1:41" ht="15" customHeight="1" x14ac:dyDescent="0.2">
      <c r="A116" s="83"/>
      <c r="B116" s="325" t="s">
        <v>170</v>
      </c>
      <c r="C116" s="284" t="s">
        <v>22</v>
      </c>
      <c r="D116" s="248">
        <v>45</v>
      </c>
      <c r="E116" s="152">
        <f t="shared" si="6"/>
        <v>45</v>
      </c>
      <c r="F116" s="72"/>
      <c r="G116" s="73"/>
      <c r="H116" s="73"/>
      <c r="I116" s="73"/>
      <c r="J116" s="74"/>
      <c r="K116" s="88"/>
      <c r="L116" s="87"/>
      <c r="M116" s="87"/>
      <c r="N116" s="87"/>
      <c r="O116" s="179"/>
      <c r="P116" s="88"/>
      <c r="Q116" s="87"/>
      <c r="R116" s="87"/>
      <c r="S116" s="87"/>
      <c r="T116" s="179"/>
      <c r="U116" s="88"/>
      <c r="V116" s="87"/>
      <c r="W116" s="87"/>
      <c r="X116" s="87"/>
      <c r="Y116" s="179"/>
      <c r="Z116" s="88">
        <v>1</v>
      </c>
      <c r="AA116" s="87"/>
      <c r="AB116" s="87">
        <v>2</v>
      </c>
      <c r="AC116" s="87"/>
      <c r="AD116" s="173">
        <v>3</v>
      </c>
      <c r="AE116" s="88"/>
      <c r="AF116" s="87"/>
      <c r="AG116" s="87"/>
      <c r="AH116" s="87"/>
      <c r="AI116" s="179"/>
      <c r="AJ116" s="88"/>
      <c r="AK116" s="87"/>
      <c r="AL116" s="87"/>
      <c r="AM116" s="87"/>
      <c r="AN116" s="179"/>
      <c r="AO116" s="13" t="s">
        <v>65</v>
      </c>
    </row>
    <row r="117" spans="1:41" ht="15" customHeight="1" x14ac:dyDescent="0.2">
      <c r="B117" s="323"/>
      <c r="E117" s="136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</row>
    <row r="118" spans="1:41" ht="15" customHeight="1" x14ac:dyDescent="0.2">
      <c r="A118" s="65"/>
      <c r="B118" s="328"/>
      <c r="C118" s="314" t="s">
        <v>275</v>
      </c>
      <c r="D118" s="163"/>
      <c r="E118" s="65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</row>
    <row r="119" spans="1:41" s="226" customFormat="1" ht="15" customHeight="1" x14ac:dyDescent="0.2">
      <c r="A119" s="227"/>
      <c r="B119" s="324" t="s">
        <v>171</v>
      </c>
      <c r="C119" s="284" t="s">
        <v>220</v>
      </c>
      <c r="D119" s="249">
        <v>30</v>
      </c>
      <c r="E119" s="116">
        <f t="shared" ref="E119:E124" si="7">15*SUM(F119:I119,K119:N119,P119:S119,U119:X119,Z119:AC119,AE119:AH119,AJ119:AM119)</f>
        <v>30</v>
      </c>
      <c r="F119" s="276"/>
      <c r="G119" s="277"/>
      <c r="H119" s="277"/>
      <c r="I119" s="277"/>
      <c r="J119" s="278"/>
      <c r="K119" s="244"/>
      <c r="L119" s="245"/>
      <c r="M119" s="245"/>
      <c r="N119" s="245"/>
      <c r="O119" s="279"/>
      <c r="P119" s="244"/>
      <c r="Q119" s="245"/>
      <c r="R119" s="245"/>
      <c r="S119" s="245"/>
      <c r="T119" s="279"/>
      <c r="U119" s="244"/>
      <c r="V119" s="245"/>
      <c r="W119" s="245"/>
      <c r="X119" s="245"/>
      <c r="Y119" s="279"/>
      <c r="Z119" s="244"/>
      <c r="AA119" s="245"/>
      <c r="AB119" s="245"/>
      <c r="AC119" s="245"/>
      <c r="AD119" s="279"/>
      <c r="AE119" s="244"/>
      <c r="AF119" s="245"/>
      <c r="AG119" s="245"/>
      <c r="AH119" s="245">
        <v>2</v>
      </c>
      <c r="AI119" s="246">
        <v>2</v>
      </c>
      <c r="AJ119" s="244"/>
      <c r="AK119" s="245"/>
      <c r="AL119" s="245"/>
      <c r="AM119" s="245"/>
      <c r="AN119" s="255"/>
      <c r="AO119" s="226" t="s">
        <v>66</v>
      </c>
    </row>
    <row r="120" spans="1:41" ht="15" customHeight="1" x14ac:dyDescent="0.2">
      <c r="A120" s="83"/>
      <c r="B120" s="325" t="s">
        <v>172</v>
      </c>
      <c r="C120" s="284" t="s">
        <v>47</v>
      </c>
      <c r="D120" s="248">
        <v>30</v>
      </c>
      <c r="E120" s="113">
        <f t="shared" si="7"/>
        <v>30</v>
      </c>
      <c r="F120" s="72"/>
      <c r="G120" s="73"/>
      <c r="H120" s="73"/>
      <c r="I120" s="73"/>
      <c r="J120" s="101"/>
      <c r="K120" s="88"/>
      <c r="L120" s="87"/>
      <c r="M120" s="87"/>
      <c r="N120" s="87"/>
      <c r="O120" s="175"/>
      <c r="P120" s="88"/>
      <c r="Q120" s="87"/>
      <c r="R120" s="87"/>
      <c r="S120" s="87"/>
      <c r="T120" s="175"/>
      <c r="U120" s="88"/>
      <c r="V120" s="87"/>
      <c r="W120" s="87"/>
      <c r="X120" s="87"/>
      <c r="Y120" s="175"/>
      <c r="Z120" s="88"/>
      <c r="AA120" s="87"/>
      <c r="AB120" s="87"/>
      <c r="AC120" s="87"/>
      <c r="AD120" s="175"/>
      <c r="AE120" s="88">
        <v>1</v>
      </c>
      <c r="AF120" s="87"/>
      <c r="AG120" s="87">
        <v>1</v>
      </c>
      <c r="AH120" s="87"/>
      <c r="AI120" s="197">
        <v>2</v>
      </c>
      <c r="AJ120" s="88"/>
      <c r="AK120" s="87"/>
      <c r="AL120" s="87"/>
      <c r="AM120" s="87"/>
      <c r="AN120" s="175"/>
      <c r="AO120" s="13" t="s">
        <v>72</v>
      </c>
    </row>
    <row r="121" spans="1:41" s="226" customFormat="1" ht="15" customHeight="1" x14ac:dyDescent="0.2">
      <c r="A121" s="115"/>
      <c r="B121" s="324" t="s">
        <v>173</v>
      </c>
      <c r="C121" s="284" t="s">
        <v>221</v>
      </c>
      <c r="D121" s="232">
        <v>30</v>
      </c>
      <c r="E121" s="113">
        <f t="shared" si="7"/>
        <v>30</v>
      </c>
      <c r="F121" s="233"/>
      <c r="G121" s="234"/>
      <c r="H121" s="234"/>
      <c r="I121" s="234"/>
      <c r="J121" s="238"/>
      <c r="K121" s="192"/>
      <c r="L121" s="190"/>
      <c r="M121" s="190"/>
      <c r="N121" s="190"/>
      <c r="O121" s="280"/>
      <c r="P121" s="192"/>
      <c r="Q121" s="190"/>
      <c r="R121" s="190"/>
      <c r="S121" s="190"/>
      <c r="T121" s="281"/>
      <c r="U121" s="192"/>
      <c r="V121" s="190"/>
      <c r="W121" s="190"/>
      <c r="X121" s="190"/>
      <c r="Y121" s="280"/>
      <c r="Z121" s="86"/>
      <c r="AA121" s="190"/>
      <c r="AB121" s="190"/>
      <c r="AC121" s="190"/>
      <c r="AD121" s="191"/>
      <c r="AE121" s="192"/>
      <c r="AF121" s="190"/>
      <c r="AG121" s="190">
        <v>2</v>
      </c>
      <c r="AH121" s="190"/>
      <c r="AI121" s="191">
        <v>2</v>
      </c>
      <c r="AJ121" s="192"/>
      <c r="AK121" s="190"/>
      <c r="AL121" s="190"/>
      <c r="AM121" s="190"/>
      <c r="AN121" s="191"/>
      <c r="AO121" s="226" t="s">
        <v>88</v>
      </c>
    </row>
    <row r="122" spans="1:41" s="226" customFormat="1" ht="15" customHeight="1" x14ac:dyDescent="0.2">
      <c r="A122" s="115"/>
      <c r="B122" s="325" t="s">
        <v>174</v>
      </c>
      <c r="C122" s="284" t="s">
        <v>222</v>
      </c>
      <c r="D122" s="232">
        <v>30</v>
      </c>
      <c r="E122" s="113">
        <f t="shared" si="7"/>
        <v>30</v>
      </c>
      <c r="F122" s="29"/>
      <c r="G122" s="30"/>
      <c r="H122" s="30"/>
      <c r="I122" s="30"/>
      <c r="J122" s="247"/>
      <c r="K122" s="86"/>
      <c r="L122" s="106"/>
      <c r="M122" s="106"/>
      <c r="N122" s="106"/>
      <c r="O122" s="269"/>
      <c r="P122" s="86"/>
      <c r="Q122" s="106"/>
      <c r="R122" s="106"/>
      <c r="S122" s="106"/>
      <c r="T122" s="269"/>
      <c r="U122" s="86"/>
      <c r="V122" s="106"/>
      <c r="W122" s="106"/>
      <c r="X122" s="106"/>
      <c r="Y122" s="269"/>
      <c r="Z122" s="86"/>
      <c r="AA122" s="106"/>
      <c r="AB122" s="106"/>
      <c r="AC122" s="106"/>
      <c r="AD122" s="185"/>
      <c r="AE122" s="86"/>
      <c r="AF122" s="106"/>
      <c r="AG122" s="106"/>
      <c r="AH122" s="106">
        <v>2</v>
      </c>
      <c r="AI122" s="185">
        <v>2</v>
      </c>
      <c r="AJ122" s="86"/>
      <c r="AK122" s="106"/>
      <c r="AL122" s="106"/>
      <c r="AM122" s="106"/>
      <c r="AN122" s="185"/>
      <c r="AO122" s="226" t="s">
        <v>60</v>
      </c>
    </row>
    <row r="123" spans="1:41" s="226" customFormat="1" ht="15" customHeight="1" x14ac:dyDescent="0.2">
      <c r="A123" s="115"/>
      <c r="B123" s="324" t="s">
        <v>175</v>
      </c>
      <c r="C123" s="284" t="s">
        <v>223</v>
      </c>
      <c r="D123" s="232">
        <v>30</v>
      </c>
      <c r="E123" s="113">
        <f t="shared" si="7"/>
        <v>30</v>
      </c>
      <c r="F123" s="29"/>
      <c r="G123" s="30"/>
      <c r="H123" s="30"/>
      <c r="I123" s="30"/>
      <c r="J123" s="247"/>
      <c r="K123" s="86"/>
      <c r="L123" s="106"/>
      <c r="M123" s="106"/>
      <c r="N123" s="106"/>
      <c r="O123" s="269"/>
      <c r="P123" s="86"/>
      <c r="Q123" s="106"/>
      <c r="R123" s="106"/>
      <c r="S123" s="106"/>
      <c r="T123" s="269"/>
      <c r="U123" s="86"/>
      <c r="V123" s="106"/>
      <c r="W123" s="106"/>
      <c r="X123" s="106"/>
      <c r="Y123" s="282"/>
      <c r="Z123" s="86"/>
      <c r="AA123" s="254"/>
      <c r="AB123" s="254"/>
      <c r="AC123" s="254"/>
      <c r="AD123" s="282"/>
      <c r="AE123" s="86"/>
      <c r="AF123" s="106"/>
      <c r="AG123" s="106">
        <v>2</v>
      </c>
      <c r="AH123" s="106"/>
      <c r="AI123" s="185">
        <v>2</v>
      </c>
      <c r="AJ123" s="86"/>
      <c r="AK123" s="106"/>
      <c r="AL123" s="106"/>
      <c r="AM123" s="106"/>
      <c r="AN123" s="185"/>
      <c r="AO123" s="226" t="s">
        <v>55</v>
      </c>
    </row>
    <row r="124" spans="1:41" ht="15" customHeight="1" x14ac:dyDescent="0.2">
      <c r="A124" s="83"/>
      <c r="B124" s="325" t="s">
        <v>176</v>
      </c>
      <c r="C124" s="284" t="s">
        <v>39</v>
      </c>
      <c r="D124" s="231">
        <v>30</v>
      </c>
      <c r="E124" s="112">
        <f t="shared" si="7"/>
        <v>30</v>
      </c>
      <c r="F124" s="25"/>
      <c r="G124" s="26"/>
      <c r="H124" s="26"/>
      <c r="I124" s="26"/>
      <c r="J124" s="27"/>
      <c r="K124" s="88"/>
      <c r="L124" s="87"/>
      <c r="M124" s="87"/>
      <c r="N124" s="87"/>
      <c r="O124" s="173"/>
      <c r="P124" s="88"/>
      <c r="Q124" s="87"/>
      <c r="R124" s="87"/>
      <c r="S124" s="87"/>
      <c r="T124" s="173"/>
      <c r="U124" s="88"/>
      <c r="V124" s="87"/>
      <c r="W124" s="87"/>
      <c r="X124" s="87"/>
      <c r="Y124" s="173"/>
      <c r="Z124" s="88"/>
      <c r="AA124" s="87"/>
      <c r="AB124" s="87"/>
      <c r="AC124" s="87"/>
      <c r="AD124" s="173"/>
      <c r="AE124" s="86"/>
      <c r="AF124" s="106"/>
      <c r="AG124" s="106">
        <v>2</v>
      </c>
      <c r="AH124" s="106"/>
      <c r="AI124" s="185">
        <v>2</v>
      </c>
      <c r="AJ124" s="86"/>
      <c r="AK124" s="87"/>
      <c r="AL124" s="87"/>
      <c r="AM124" s="87"/>
      <c r="AN124" s="173"/>
      <c r="AO124" s="108" t="s">
        <v>70</v>
      </c>
    </row>
    <row r="125" spans="1:41" s="226" customFormat="1" ht="15" customHeight="1" x14ac:dyDescent="0.2">
      <c r="A125" s="115"/>
      <c r="B125" s="324" t="s">
        <v>177</v>
      </c>
      <c r="C125" s="284" t="s">
        <v>224</v>
      </c>
      <c r="D125" s="248">
        <v>30</v>
      </c>
      <c r="E125" s="113">
        <f t="shared" ref="E125:E135" si="8">15*SUM(F125:I125,K125:N125,P125:S125,U125:X125,Z125:AC125,AE125:AH125,AJ125:AM125)</f>
        <v>30</v>
      </c>
      <c r="F125" s="267"/>
      <c r="G125" s="251"/>
      <c r="H125" s="251"/>
      <c r="I125" s="251"/>
      <c r="J125" s="252"/>
      <c r="K125" s="86"/>
      <c r="L125" s="106"/>
      <c r="M125" s="106"/>
      <c r="N125" s="106"/>
      <c r="O125" s="255"/>
      <c r="P125" s="86"/>
      <c r="Q125" s="106"/>
      <c r="R125" s="106"/>
      <c r="S125" s="106"/>
      <c r="T125" s="255"/>
      <c r="U125" s="86"/>
      <c r="V125" s="106"/>
      <c r="W125" s="106"/>
      <c r="X125" s="106"/>
      <c r="Y125" s="255"/>
      <c r="Z125" s="86"/>
      <c r="AA125" s="106"/>
      <c r="AB125" s="106"/>
      <c r="AC125" s="106"/>
      <c r="AD125" s="255"/>
      <c r="AE125" s="86">
        <v>1</v>
      </c>
      <c r="AF125" s="106"/>
      <c r="AG125" s="106">
        <v>1</v>
      </c>
      <c r="AH125" s="106"/>
      <c r="AI125" s="246">
        <v>2</v>
      </c>
      <c r="AJ125" s="86"/>
      <c r="AK125" s="106"/>
      <c r="AL125" s="106"/>
      <c r="AM125" s="106"/>
      <c r="AN125" s="185"/>
      <c r="AO125" s="108" t="s">
        <v>81</v>
      </c>
    </row>
    <row r="126" spans="1:41" s="226" customFormat="1" ht="15" customHeight="1" x14ac:dyDescent="0.2">
      <c r="A126" s="115"/>
      <c r="B126" s="325" t="s">
        <v>178</v>
      </c>
      <c r="C126" s="284" t="s">
        <v>225</v>
      </c>
      <c r="D126" s="248">
        <v>30</v>
      </c>
      <c r="E126" s="113">
        <f t="shared" si="8"/>
        <v>30</v>
      </c>
      <c r="F126" s="267"/>
      <c r="G126" s="271"/>
      <c r="H126" s="271"/>
      <c r="I126" s="271"/>
      <c r="J126" s="272"/>
      <c r="K126" s="273"/>
      <c r="L126" s="274"/>
      <c r="M126" s="274"/>
      <c r="N126" s="274"/>
      <c r="O126" s="275"/>
      <c r="P126" s="273"/>
      <c r="Q126" s="274"/>
      <c r="R126" s="274"/>
      <c r="S126" s="274"/>
      <c r="T126" s="275"/>
      <c r="U126" s="273"/>
      <c r="V126" s="274"/>
      <c r="W126" s="274"/>
      <c r="X126" s="274"/>
      <c r="Y126" s="275"/>
      <c r="Z126" s="273"/>
      <c r="AA126" s="274"/>
      <c r="AB126" s="274"/>
      <c r="AC126" s="274"/>
      <c r="AD126" s="275"/>
      <c r="AE126" s="273">
        <v>1</v>
      </c>
      <c r="AF126" s="274"/>
      <c r="AG126" s="274">
        <v>1</v>
      </c>
      <c r="AH126" s="274"/>
      <c r="AI126" s="246">
        <v>2</v>
      </c>
      <c r="AJ126" s="273"/>
      <c r="AK126" s="274"/>
      <c r="AL126" s="274"/>
      <c r="AM126" s="274"/>
      <c r="AN126" s="185"/>
      <c r="AO126" s="226" t="s">
        <v>64</v>
      </c>
    </row>
    <row r="127" spans="1:41" ht="15" customHeight="1" x14ac:dyDescent="0.2">
      <c r="A127" s="83"/>
      <c r="B127" s="324" t="s">
        <v>179</v>
      </c>
      <c r="C127" s="284" t="s">
        <v>227</v>
      </c>
      <c r="D127" s="248">
        <v>30</v>
      </c>
      <c r="E127" s="152">
        <f t="shared" si="8"/>
        <v>30</v>
      </c>
      <c r="F127" s="72"/>
      <c r="G127" s="73"/>
      <c r="H127" s="73"/>
      <c r="I127" s="73"/>
      <c r="J127" s="74"/>
      <c r="K127" s="88"/>
      <c r="L127" s="87"/>
      <c r="M127" s="87"/>
      <c r="N127" s="87"/>
      <c r="O127" s="179"/>
      <c r="P127" s="88"/>
      <c r="Q127" s="87"/>
      <c r="R127" s="87"/>
      <c r="S127" s="87"/>
      <c r="T127" s="179"/>
      <c r="U127" s="88"/>
      <c r="V127" s="87"/>
      <c r="W127" s="87"/>
      <c r="X127" s="87"/>
      <c r="Y127" s="179"/>
      <c r="Z127" s="88"/>
      <c r="AA127" s="87"/>
      <c r="AB127" s="87"/>
      <c r="AC127" s="87"/>
      <c r="AD127" s="179"/>
      <c r="AE127" s="88">
        <v>2</v>
      </c>
      <c r="AF127" s="87"/>
      <c r="AG127" s="87"/>
      <c r="AH127" s="87"/>
      <c r="AI127" s="173">
        <v>2</v>
      </c>
      <c r="AJ127" s="88"/>
      <c r="AK127" s="87"/>
      <c r="AL127" s="87"/>
      <c r="AM127" s="87"/>
      <c r="AN127" s="179"/>
      <c r="AO127" s="13" t="s">
        <v>66</v>
      </c>
    </row>
    <row r="128" spans="1:41" ht="15" customHeight="1" x14ac:dyDescent="0.2">
      <c r="A128" s="90"/>
      <c r="B128" s="176"/>
      <c r="C128" s="96"/>
      <c r="D128" s="97"/>
      <c r="E128" s="90"/>
      <c r="F128" s="98"/>
      <c r="G128" s="98"/>
      <c r="H128" s="98"/>
      <c r="I128" s="98"/>
      <c r="J128" s="99"/>
      <c r="K128" s="130"/>
      <c r="L128" s="130"/>
      <c r="M128" s="130"/>
      <c r="N128" s="130"/>
      <c r="O128" s="176"/>
      <c r="P128" s="130"/>
      <c r="Q128" s="130"/>
      <c r="R128" s="130"/>
      <c r="S128" s="130"/>
      <c r="T128" s="176"/>
      <c r="U128" s="130"/>
      <c r="V128" s="130"/>
      <c r="W128" s="130"/>
      <c r="X128" s="130"/>
      <c r="Y128" s="176"/>
      <c r="Z128" s="130"/>
      <c r="AA128" s="130"/>
      <c r="AB128" s="130"/>
      <c r="AC128" s="130"/>
      <c r="AD128" s="176"/>
      <c r="AE128" s="130"/>
      <c r="AF128" s="130"/>
      <c r="AG128" s="130"/>
      <c r="AH128" s="130"/>
      <c r="AI128" s="176"/>
      <c r="AJ128" s="130"/>
      <c r="AK128" s="130"/>
      <c r="AL128" s="130"/>
      <c r="AM128" s="130"/>
      <c r="AN128" s="176"/>
    </row>
    <row r="129" spans="1:41" ht="15" customHeight="1" x14ac:dyDescent="0.2">
      <c r="A129" s="154"/>
      <c r="B129" s="326"/>
      <c r="C129" s="314" t="s">
        <v>276</v>
      </c>
      <c r="D129" s="153"/>
      <c r="E129" s="145"/>
      <c r="F129" s="146"/>
      <c r="G129" s="46"/>
      <c r="H129" s="46"/>
      <c r="I129" s="46"/>
      <c r="J129" s="46"/>
      <c r="K129" s="84"/>
      <c r="L129" s="193"/>
      <c r="M129" s="193"/>
      <c r="N129" s="193"/>
      <c r="O129" s="193"/>
      <c r="P129" s="84"/>
      <c r="Q129" s="193"/>
      <c r="R129" s="193"/>
      <c r="S129" s="193"/>
      <c r="T129" s="193"/>
      <c r="U129" s="84"/>
      <c r="V129" s="193"/>
      <c r="W129" s="193"/>
      <c r="X129" s="193"/>
      <c r="Y129" s="193"/>
      <c r="Z129" s="84"/>
      <c r="AA129" s="193"/>
      <c r="AB129" s="193"/>
      <c r="AC129" s="193"/>
      <c r="AD129" s="193"/>
      <c r="AE129" s="84"/>
      <c r="AF129" s="193"/>
      <c r="AG129" s="193"/>
      <c r="AH129" s="193"/>
      <c r="AI129" s="193"/>
      <c r="AJ129" s="84"/>
      <c r="AK129" s="193"/>
      <c r="AL129" s="193"/>
      <c r="AM129" s="193"/>
      <c r="AN129" s="177"/>
    </row>
    <row r="130" spans="1:41" ht="15" customHeight="1" x14ac:dyDescent="0.2">
      <c r="A130" s="89"/>
      <c r="B130" s="324" t="s">
        <v>180</v>
      </c>
      <c r="C130" s="284" t="s">
        <v>277</v>
      </c>
      <c r="D130" s="249">
        <v>30</v>
      </c>
      <c r="E130" s="116">
        <f t="shared" si="8"/>
        <v>30</v>
      </c>
      <c r="F130" s="102"/>
      <c r="G130" s="103"/>
      <c r="H130" s="103"/>
      <c r="I130" s="103"/>
      <c r="J130" s="104"/>
      <c r="K130" s="182"/>
      <c r="L130" s="183"/>
      <c r="M130" s="183"/>
      <c r="N130" s="183"/>
      <c r="O130" s="184"/>
      <c r="P130" s="182"/>
      <c r="Q130" s="183"/>
      <c r="R130" s="183"/>
      <c r="S130" s="183"/>
      <c r="T130" s="184"/>
      <c r="U130" s="182"/>
      <c r="V130" s="183"/>
      <c r="W130" s="183"/>
      <c r="X130" s="183"/>
      <c r="Y130" s="184"/>
      <c r="Z130" s="182"/>
      <c r="AA130" s="183"/>
      <c r="AB130" s="183"/>
      <c r="AC130" s="183"/>
      <c r="AD130" s="184"/>
      <c r="AE130" s="182"/>
      <c r="AF130" s="183"/>
      <c r="AG130" s="183"/>
      <c r="AH130" s="183"/>
      <c r="AI130" s="184"/>
      <c r="AJ130" s="182">
        <v>2</v>
      </c>
      <c r="AK130" s="183"/>
      <c r="AL130" s="183"/>
      <c r="AM130" s="183"/>
      <c r="AN130" s="207">
        <v>2</v>
      </c>
      <c r="AO130" s="108" t="s">
        <v>87</v>
      </c>
    </row>
    <row r="131" spans="1:41" ht="15" customHeight="1" x14ac:dyDescent="0.2">
      <c r="A131" s="83"/>
      <c r="B131" s="325" t="s">
        <v>181</v>
      </c>
      <c r="C131" s="284" t="s">
        <v>21</v>
      </c>
      <c r="D131" s="248">
        <v>45</v>
      </c>
      <c r="E131" s="113">
        <f t="shared" si="8"/>
        <v>45</v>
      </c>
      <c r="F131" s="93"/>
      <c r="G131" s="94"/>
      <c r="H131" s="94"/>
      <c r="I131" s="94"/>
      <c r="J131" s="95"/>
      <c r="K131" s="186"/>
      <c r="L131" s="187"/>
      <c r="M131" s="187"/>
      <c r="N131" s="187"/>
      <c r="O131" s="188"/>
      <c r="P131" s="186"/>
      <c r="Q131" s="187"/>
      <c r="R131" s="187"/>
      <c r="S131" s="187"/>
      <c r="T131" s="188"/>
      <c r="U131" s="186"/>
      <c r="V131" s="187"/>
      <c r="W131" s="187"/>
      <c r="X131" s="187"/>
      <c r="Y131" s="188"/>
      <c r="Z131" s="186"/>
      <c r="AA131" s="187"/>
      <c r="AB131" s="187"/>
      <c r="AC131" s="187"/>
      <c r="AD131" s="188"/>
      <c r="AE131" s="186"/>
      <c r="AF131" s="187"/>
      <c r="AG131" s="187"/>
      <c r="AH131" s="187"/>
      <c r="AI131" s="188"/>
      <c r="AJ131" s="186">
        <v>1</v>
      </c>
      <c r="AK131" s="187"/>
      <c r="AL131" s="187"/>
      <c r="AM131" s="187">
        <v>2</v>
      </c>
      <c r="AN131" s="197">
        <v>3</v>
      </c>
      <c r="AO131" s="13" t="s">
        <v>82</v>
      </c>
    </row>
    <row r="132" spans="1:41" s="226" customFormat="1" ht="15" customHeight="1" x14ac:dyDescent="0.2">
      <c r="A132" s="115"/>
      <c r="B132" s="324" t="s">
        <v>182</v>
      </c>
      <c r="C132" s="284" t="s">
        <v>226</v>
      </c>
      <c r="D132" s="232">
        <v>15</v>
      </c>
      <c r="E132" s="113">
        <f t="shared" si="8"/>
        <v>15</v>
      </c>
      <c r="F132" s="29"/>
      <c r="G132" s="30"/>
      <c r="H132" s="30"/>
      <c r="I132" s="30"/>
      <c r="J132" s="247"/>
      <c r="K132" s="86"/>
      <c r="L132" s="106"/>
      <c r="M132" s="106"/>
      <c r="N132" s="106"/>
      <c r="O132" s="269"/>
      <c r="P132" s="86"/>
      <c r="Q132" s="106"/>
      <c r="R132" s="106"/>
      <c r="S132" s="106"/>
      <c r="T132" s="269"/>
      <c r="U132" s="86"/>
      <c r="V132" s="106"/>
      <c r="W132" s="106"/>
      <c r="X132" s="106"/>
      <c r="Y132" s="269"/>
      <c r="Z132" s="86"/>
      <c r="AA132" s="106"/>
      <c r="AB132" s="106"/>
      <c r="AC132" s="106"/>
      <c r="AD132" s="269"/>
      <c r="AE132" s="86"/>
      <c r="AF132" s="106"/>
      <c r="AG132" s="106"/>
      <c r="AH132" s="106"/>
      <c r="AI132" s="185"/>
      <c r="AJ132" s="86"/>
      <c r="AK132" s="106"/>
      <c r="AL132" s="106">
        <v>1</v>
      </c>
      <c r="AM132" s="106"/>
      <c r="AN132" s="185">
        <v>1</v>
      </c>
      <c r="AO132" s="226" t="s">
        <v>88</v>
      </c>
    </row>
    <row r="133" spans="1:41" ht="15" customHeight="1" x14ac:dyDescent="0.2">
      <c r="A133" s="83"/>
      <c r="B133" s="325" t="s">
        <v>236</v>
      </c>
      <c r="C133" s="284" t="s">
        <v>42</v>
      </c>
      <c r="D133" s="231">
        <v>15</v>
      </c>
      <c r="E133" s="113">
        <f t="shared" si="8"/>
        <v>15</v>
      </c>
      <c r="F133" s="57"/>
      <c r="G133" s="26"/>
      <c r="H133" s="26"/>
      <c r="I133" s="26"/>
      <c r="J133" s="58"/>
      <c r="K133" s="88"/>
      <c r="L133" s="87"/>
      <c r="M133" s="87"/>
      <c r="N133" s="87"/>
      <c r="O133" s="179"/>
      <c r="P133" s="88"/>
      <c r="Q133" s="87"/>
      <c r="R133" s="87"/>
      <c r="S133" s="87"/>
      <c r="T133" s="179"/>
      <c r="U133" s="88"/>
      <c r="V133" s="87"/>
      <c r="W133" s="87"/>
      <c r="X133" s="87"/>
      <c r="Y133" s="179"/>
      <c r="Z133" s="88"/>
      <c r="AA133" s="87"/>
      <c r="AB133" s="87"/>
      <c r="AC133" s="87"/>
      <c r="AD133" s="178"/>
      <c r="AE133" s="86"/>
      <c r="AF133" s="106"/>
      <c r="AG133" s="106"/>
      <c r="AH133" s="106"/>
      <c r="AI133" s="191"/>
      <c r="AJ133" s="86"/>
      <c r="AK133" s="106"/>
      <c r="AL133" s="106">
        <v>1</v>
      </c>
      <c r="AM133" s="106"/>
      <c r="AN133" s="185">
        <v>1</v>
      </c>
      <c r="AO133" s="13" t="s">
        <v>67</v>
      </c>
    </row>
    <row r="134" spans="1:41" s="226" customFormat="1" ht="15" customHeight="1" x14ac:dyDescent="0.2">
      <c r="A134" s="115"/>
      <c r="B134" s="324" t="s">
        <v>237</v>
      </c>
      <c r="C134" s="284" t="s">
        <v>228</v>
      </c>
      <c r="D134" s="248">
        <v>30</v>
      </c>
      <c r="E134" s="113">
        <f t="shared" si="8"/>
        <v>30</v>
      </c>
      <c r="F134" s="276"/>
      <c r="G134" s="277"/>
      <c r="H134" s="277"/>
      <c r="I134" s="277"/>
      <c r="J134" s="278"/>
      <c r="K134" s="244"/>
      <c r="L134" s="245"/>
      <c r="M134" s="245"/>
      <c r="N134" s="245"/>
      <c r="O134" s="279"/>
      <c r="P134" s="244"/>
      <c r="Q134" s="245"/>
      <c r="R134" s="245"/>
      <c r="S134" s="245"/>
      <c r="T134" s="279"/>
      <c r="U134" s="244"/>
      <c r="V134" s="245"/>
      <c r="W134" s="245"/>
      <c r="X134" s="245"/>
      <c r="Y134" s="279"/>
      <c r="Z134" s="244"/>
      <c r="AA134" s="245"/>
      <c r="AB134" s="245"/>
      <c r="AC134" s="245"/>
      <c r="AD134" s="279"/>
      <c r="AE134" s="244"/>
      <c r="AF134" s="245"/>
      <c r="AG134" s="245"/>
      <c r="AH134" s="245"/>
      <c r="AI134" s="279"/>
      <c r="AJ134" s="244">
        <v>1</v>
      </c>
      <c r="AK134" s="245"/>
      <c r="AL134" s="245">
        <v>1</v>
      </c>
      <c r="AM134" s="245"/>
      <c r="AN134" s="246">
        <v>2</v>
      </c>
      <c r="AO134" s="226" t="s">
        <v>74</v>
      </c>
    </row>
    <row r="135" spans="1:41" ht="15" customHeight="1" x14ac:dyDescent="0.2">
      <c r="A135" s="83"/>
      <c r="B135" s="325" t="s">
        <v>243</v>
      </c>
      <c r="C135" s="284" t="s">
        <v>75</v>
      </c>
      <c r="D135" s="248">
        <v>30</v>
      </c>
      <c r="E135" s="152">
        <f t="shared" si="8"/>
        <v>30</v>
      </c>
      <c r="F135" s="72"/>
      <c r="G135" s="73"/>
      <c r="H135" s="73"/>
      <c r="I135" s="73"/>
      <c r="J135" s="101"/>
      <c r="K135" s="88"/>
      <c r="L135" s="87"/>
      <c r="M135" s="87"/>
      <c r="N135" s="87"/>
      <c r="O135" s="179"/>
      <c r="P135" s="88"/>
      <c r="Q135" s="87"/>
      <c r="R135" s="87"/>
      <c r="S135" s="87"/>
      <c r="T135" s="179"/>
      <c r="U135" s="88"/>
      <c r="V135" s="87"/>
      <c r="W135" s="87"/>
      <c r="X135" s="87"/>
      <c r="Y135" s="179"/>
      <c r="Z135" s="88"/>
      <c r="AA135" s="87"/>
      <c r="AB135" s="87"/>
      <c r="AC135" s="87"/>
      <c r="AD135" s="179"/>
      <c r="AE135" s="88"/>
      <c r="AF135" s="87"/>
      <c r="AG135" s="87"/>
      <c r="AH135" s="87"/>
      <c r="AI135" s="179"/>
      <c r="AJ135" s="88">
        <v>1</v>
      </c>
      <c r="AK135" s="87"/>
      <c r="AL135" s="87"/>
      <c r="AM135" s="87">
        <v>1</v>
      </c>
      <c r="AN135" s="173">
        <v>2</v>
      </c>
      <c r="AO135" s="13" t="s">
        <v>74</v>
      </c>
    </row>
    <row r="136" spans="1:41" ht="15" customHeight="1" x14ac:dyDescent="0.2">
      <c r="B136" s="323"/>
      <c r="C136" s="41"/>
      <c r="D136" s="45"/>
    </row>
    <row r="137" spans="1:41" ht="15" customHeight="1" x14ac:dyDescent="0.2">
      <c r="B137" s="329"/>
      <c r="C137" s="165" t="s">
        <v>278</v>
      </c>
      <c r="D137" s="167">
        <f>J137+O137+T137+Y137+AD137+AI137+AN137</f>
        <v>34</v>
      </c>
      <c r="E137" s="168">
        <v>510</v>
      </c>
      <c r="F137" s="59"/>
      <c r="G137" s="59"/>
      <c r="H137" s="59"/>
      <c r="I137" s="59"/>
      <c r="J137" s="61"/>
      <c r="K137" s="59"/>
      <c r="L137" s="59"/>
      <c r="M137" s="59"/>
      <c r="N137" s="59"/>
      <c r="O137" s="61"/>
      <c r="P137" s="59"/>
      <c r="Q137" s="59"/>
      <c r="R137" s="59"/>
      <c r="S137" s="59"/>
      <c r="T137" s="37">
        <v>4</v>
      </c>
      <c r="U137" s="208"/>
      <c r="V137" s="208"/>
      <c r="W137" s="208"/>
      <c r="X137" s="208"/>
      <c r="Y137" s="37">
        <v>8</v>
      </c>
      <c r="Z137" s="209"/>
      <c r="AA137" s="209"/>
      <c r="AB137" s="209"/>
      <c r="AC137" s="209"/>
      <c r="AD137" s="37">
        <v>8</v>
      </c>
      <c r="AE137" s="209"/>
      <c r="AF137" s="209"/>
      <c r="AG137" s="209"/>
      <c r="AH137" s="209"/>
      <c r="AI137" s="37">
        <v>8</v>
      </c>
      <c r="AJ137" s="209"/>
      <c r="AK137" s="209"/>
      <c r="AL137" s="209"/>
      <c r="AM137" s="209"/>
      <c r="AN137" s="37">
        <v>6</v>
      </c>
    </row>
    <row r="138" spans="1:41" ht="15" customHeight="1" x14ac:dyDescent="0.2">
      <c r="B138" s="330"/>
      <c r="C138" s="141"/>
      <c r="D138" s="155"/>
      <c r="E138" s="156"/>
      <c r="F138" s="60"/>
      <c r="G138" s="59"/>
      <c r="H138" s="59"/>
      <c r="I138" s="59"/>
      <c r="J138" s="61"/>
      <c r="K138" s="59"/>
      <c r="L138" s="59"/>
      <c r="M138" s="59"/>
      <c r="N138" s="59"/>
      <c r="O138" s="61"/>
      <c r="P138" s="59"/>
      <c r="Q138" s="59"/>
      <c r="R138" s="59"/>
      <c r="S138" s="59"/>
      <c r="T138" s="61"/>
      <c r="U138" s="59"/>
      <c r="V138" s="59"/>
      <c r="W138" s="59"/>
      <c r="X138" s="59"/>
      <c r="Y138" s="61"/>
      <c r="Z138" s="53"/>
      <c r="AA138" s="53"/>
      <c r="AB138" s="53"/>
      <c r="AC138" s="53"/>
      <c r="AD138" s="54"/>
      <c r="AE138" s="53"/>
      <c r="AF138" s="53"/>
      <c r="AG138" s="53"/>
      <c r="AH138" s="53"/>
      <c r="AI138" s="54"/>
      <c r="AJ138" s="53"/>
      <c r="AK138" s="53"/>
      <c r="AL138" s="53"/>
      <c r="AM138" s="53"/>
      <c r="AN138" s="54"/>
    </row>
    <row r="139" spans="1:41" ht="15" customHeight="1" x14ac:dyDescent="0.2">
      <c r="B139" s="315" t="s">
        <v>309</v>
      </c>
      <c r="C139" s="286" t="s">
        <v>244</v>
      </c>
      <c r="D139" s="51"/>
      <c r="E139" s="287">
        <f>15*SUM(F139:I139,K139:N139,P139:S139,U139:X139,Z139:AC139,AE139:AH139,AJ139:AM139)</f>
        <v>0</v>
      </c>
      <c r="F139" s="288"/>
      <c r="G139" s="288"/>
      <c r="H139" s="288"/>
      <c r="I139" s="288"/>
      <c r="J139" s="288"/>
      <c r="K139" s="288"/>
      <c r="L139" s="288"/>
      <c r="M139" s="288"/>
      <c r="N139" s="288"/>
      <c r="O139" s="288"/>
      <c r="P139" s="288"/>
      <c r="Q139" s="288"/>
      <c r="R139" s="288"/>
      <c r="S139" s="288"/>
      <c r="T139" s="288"/>
      <c r="U139" s="288"/>
      <c r="V139" s="288"/>
      <c r="W139" s="288"/>
      <c r="X139" s="288"/>
      <c r="Y139" s="288"/>
      <c r="Z139" s="289"/>
      <c r="AA139" s="289"/>
      <c r="AB139" s="289"/>
      <c r="AC139" s="289"/>
      <c r="AD139" s="290"/>
      <c r="AE139" s="289"/>
      <c r="AF139" s="289"/>
      <c r="AG139" s="289"/>
      <c r="AH139" s="289"/>
      <c r="AI139" s="290"/>
      <c r="AJ139" s="289"/>
      <c r="AK139" s="289"/>
      <c r="AL139" s="291"/>
      <c r="AM139" s="291"/>
      <c r="AN139" s="37">
        <v>15</v>
      </c>
    </row>
    <row r="140" spans="1:41" ht="15" customHeight="1" x14ac:dyDescent="0.2"/>
    <row r="141" spans="1:41" s="171" customFormat="1" ht="15" customHeight="1" x14ac:dyDescent="0.2">
      <c r="A141" s="170"/>
      <c r="C141" s="169" t="s">
        <v>285</v>
      </c>
      <c r="D141" s="169">
        <f>D90+D137+AN139</f>
        <v>210</v>
      </c>
      <c r="E141" s="169">
        <f>E90+E137</f>
        <v>2400</v>
      </c>
    </row>
    <row r="142" spans="1:41" ht="15" customHeight="1" x14ac:dyDescent="0.2"/>
    <row r="143" spans="1:41" ht="15" customHeight="1" x14ac:dyDescent="0.2"/>
    <row r="144" spans="1:41" ht="15" customHeight="1" x14ac:dyDescent="0.2">
      <c r="E144" s="80" t="s">
        <v>280</v>
      </c>
    </row>
    <row r="145" spans="1:41" ht="15" customHeight="1" thickBot="1" x14ac:dyDescent="0.25"/>
    <row r="146" spans="1:41" ht="15" customHeight="1" thickBot="1" x14ac:dyDescent="0.25">
      <c r="E146" s="402" t="s">
        <v>249</v>
      </c>
      <c r="F146" s="403"/>
      <c r="G146" s="403"/>
      <c r="H146" s="403"/>
      <c r="I146" s="403"/>
      <c r="J146" s="403"/>
      <c r="K146" s="403"/>
      <c r="L146" s="403"/>
      <c r="M146" s="403"/>
      <c r="N146" s="404"/>
      <c r="O146" s="402" t="s">
        <v>250</v>
      </c>
      <c r="P146" s="403"/>
      <c r="Q146" s="403"/>
      <c r="R146" s="403"/>
      <c r="S146" s="403"/>
      <c r="T146" s="403"/>
      <c r="U146" s="403"/>
      <c r="V146" s="403"/>
      <c r="W146" s="403"/>
      <c r="X146" s="404"/>
      <c r="Y146" s="402" t="s">
        <v>251</v>
      </c>
      <c r="Z146" s="403"/>
      <c r="AA146" s="403"/>
      <c r="AB146" s="403"/>
      <c r="AC146" s="403"/>
      <c r="AD146" s="403"/>
      <c r="AE146" s="403"/>
      <c r="AF146" s="403"/>
      <c r="AG146" s="403"/>
      <c r="AH146" s="404"/>
      <c r="AI146" s="402" t="s">
        <v>252</v>
      </c>
      <c r="AJ146" s="403"/>
      <c r="AK146" s="403"/>
      <c r="AL146" s="403"/>
      <c r="AM146" s="404"/>
    </row>
    <row r="147" spans="1:41" ht="15" customHeight="1" x14ac:dyDescent="0.2">
      <c r="E147" s="405" t="s">
        <v>0</v>
      </c>
      <c r="F147" s="406"/>
      <c r="G147" s="406"/>
      <c r="H147" s="406"/>
      <c r="I147" s="407" t="s">
        <v>6</v>
      </c>
      <c r="J147" s="405" t="s">
        <v>1</v>
      </c>
      <c r="K147" s="406"/>
      <c r="L147" s="406"/>
      <c r="M147" s="406"/>
      <c r="N147" s="407" t="s">
        <v>6</v>
      </c>
      <c r="O147" s="405" t="s">
        <v>7</v>
      </c>
      <c r="P147" s="406"/>
      <c r="Q147" s="406"/>
      <c r="R147" s="406"/>
      <c r="S147" s="407" t="s">
        <v>6</v>
      </c>
      <c r="T147" s="405" t="s">
        <v>12</v>
      </c>
      <c r="U147" s="406"/>
      <c r="V147" s="406"/>
      <c r="W147" s="406"/>
      <c r="X147" s="407" t="s">
        <v>6</v>
      </c>
      <c r="Y147" s="405" t="s">
        <v>9</v>
      </c>
      <c r="Z147" s="406"/>
      <c r="AA147" s="406"/>
      <c r="AB147" s="406"/>
      <c r="AC147" s="407" t="s">
        <v>6</v>
      </c>
      <c r="AD147" s="405" t="s">
        <v>10</v>
      </c>
      <c r="AE147" s="406"/>
      <c r="AF147" s="406"/>
      <c r="AG147" s="406"/>
      <c r="AH147" s="407" t="s">
        <v>6</v>
      </c>
      <c r="AI147" s="405" t="s">
        <v>11</v>
      </c>
      <c r="AJ147" s="406"/>
      <c r="AK147" s="406"/>
      <c r="AL147" s="406"/>
      <c r="AM147" s="407" t="s">
        <v>6</v>
      </c>
    </row>
    <row r="148" spans="1:41" ht="15" customHeight="1" thickBot="1" x14ac:dyDescent="0.25">
      <c r="E148" s="218" t="s">
        <v>2</v>
      </c>
      <c r="F148" s="217" t="s">
        <v>3</v>
      </c>
      <c r="G148" s="217" t="s">
        <v>4</v>
      </c>
      <c r="H148" s="217" t="s">
        <v>5</v>
      </c>
      <c r="I148" s="408"/>
      <c r="J148" s="218" t="s">
        <v>2</v>
      </c>
      <c r="K148" s="217" t="s">
        <v>3</v>
      </c>
      <c r="L148" s="217" t="s">
        <v>4</v>
      </c>
      <c r="M148" s="217" t="s">
        <v>5</v>
      </c>
      <c r="N148" s="408"/>
      <c r="O148" s="218" t="s">
        <v>2</v>
      </c>
      <c r="P148" s="217" t="s">
        <v>3</v>
      </c>
      <c r="Q148" s="217" t="s">
        <v>4</v>
      </c>
      <c r="R148" s="217" t="s">
        <v>5</v>
      </c>
      <c r="S148" s="408"/>
      <c r="T148" s="218" t="s">
        <v>2</v>
      </c>
      <c r="U148" s="217" t="s">
        <v>3</v>
      </c>
      <c r="V148" s="217" t="s">
        <v>4</v>
      </c>
      <c r="W148" s="217" t="s">
        <v>5</v>
      </c>
      <c r="X148" s="408"/>
      <c r="Y148" s="218" t="s">
        <v>2</v>
      </c>
      <c r="Z148" s="217" t="s">
        <v>3</v>
      </c>
      <c r="AA148" s="217" t="s">
        <v>4</v>
      </c>
      <c r="AB148" s="217" t="s">
        <v>5</v>
      </c>
      <c r="AC148" s="408"/>
      <c r="AD148" s="218" t="s">
        <v>2</v>
      </c>
      <c r="AE148" s="217" t="s">
        <v>3</v>
      </c>
      <c r="AF148" s="217" t="s">
        <v>4</v>
      </c>
      <c r="AG148" s="217" t="s">
        <v>5</v>
      </c>
      <c r="AH148" s="408"/>
      <c r="AI148" s="218" t="s">
        <v>2</v>
      </c>
      <c r="AJ148" s="217" t="s">
        <v>3</v>
      </c>
      <c r="AK148" s="217" t="s">
        <v>4</v>
      </c>
      <c r="AL148" s="217" t="s">
        <v>5</v>
      </c>
      <c r="AM148" s="408"/>
      <c r="AO148" s="79" t="s">
        <v>18</v>
      </c>
    </row>
    <row r="149" spans="1:41" ht="15" customHeight="1" x14ac:dyDescent="0.2">
      <c r="B149" s="419" t="s">
        <v>308</v>
      </c>
      <c r="C149" s="420"/>
      <c r="D149" s="420"/>
      <c r="E149" s="219">
        <f t="shared" ref="E149:M149" si="9">SUM(F8:F21,F26:F30,F33:F39,F43:F46,F50:F60,F65:F71,F75:F80,F84:F87)</f>
        <v>9</v>
      </c>
      <c r="F149" s="216">
        <f t="shared" si="9"/>
        <v>6</v>
      </c>
      <c r="G149" s="216">
        <f t="shared" si="9"/>
        <v>5</v>
      </c>
      <c r="H149" s="216">
        <f t="shared" si="9"/>
        <v>3</v>
      </c>
      <c r="I149" s="414">
        <f>SUM(J8:J21,J26:J30,J33:J39,J43:J46,J50:J60,J64:J71,J75:J80,J84:J87)</f>
        <v>30</v>
      </c>
      <c r="J149" s="219">
        <f t="shared" si="9"/>
        <v>8</v>
      </c>
      <c r="K149" s="216">
        <f t="shared" si="9"/>
        <v>6</v>
      </c>
      <c r="L149" s="216">
        <f t="shared" si="9"/>
        <v>11</v>
      </c>
      <c r="M149" s="216">
        <f t="shared" si="9"/>
        <v>0</v>
      </c>
      <c r="N149" s="414">
        <f>SUM(O8:O21,O26:O30,O33:O39,O43:O46,O50:O60,O65:O71,O75:O80,O84:O87)</f>
        <v>30</v>
      </c>
      <c r="O149" s="219">
        <f>SUM(P8:P21,P26:P30,P33:P39,P43:P46,P50:P60,P65:P71,P75:P80,P84:P87)+2</f>
        <v>9</v>
      </c>
      <c r="P149" s="216">
        <f>SUM(Q8:Q21,Q26:Q30,Q33:Q39,Q43:Q46,Q50:Q60,Q65:Q71,Q75:Q80,Q84:Q87)+2</f>
        <v>9</v>
      </c>
      <c r="Q149" s="216">
        <f>SUM(R8:R21,R26:R30,R33:R39,R43:R46,R50:R60,R65:R71,R75:R80,R84:R87)</f>
        <v>6</v>
      </c>
      <c r="R149" s="216">
        <f>SUM(S8:S21,S26:S30,S33:S39,S43:S46,S50:S60,S65:S71,S75:S80,S84:S87)</f>
        <v>1</v>
      </c>
      <c r="S149" s="414">
        <f>SUM(T8:T21,T26:T30,T33:T39,T43:T46,T50:T60,T65:T71,T75:T80,T84:T87)+4</f>
        <v>30</v>
      </c>
      <c r="T149" s="219">
        <f>SUM(U8:U21,U26:U30,U33:U39,U43:U46,U50:U60,U65:U71,U75:U80,U84:U87)+2</f>
        <v>7</v>
      </c>
      <c r="U149" s="216">
        <f>SUM(V8:V21,V26:V30,V33:V39,V43:V46,V50:V60,V65:V71,V75:V80,V84:V87)</f>
        <v>5</v>
      </c>
      <c r="V149" s="216">
        <f>SUM(W8:W21,W26:W30,W33:W39,W43:W46,W50:W60,W65:W71,W75:W80,W84:W87)+6</f>
        <v>11</v>
      </c>
      <c r="W149" s="216">
        <f>SUM(X8:X21,X26:X30,X33:X39,X43:X46,X50:X60,X65:X71,X75:X80,X84:X87)</f>
        <v>2</v>
      </c>
      <c r="X149" s="414">
        <f>SUM(Y8:Y21,Y26:Y30,Y33:Y39,Y43:Y46,Y50:Y60,Y65:Y71,Y75:Y80,Y84:Y87)+8</f>
        <v>30</v>
      </c>
      <c r="Y149" s="219">
        <f>SUM(Z8:Z21,Z26:Z30,Z33:Z39,Z43:Z46,Z50:Z60,Z64:Z71,Z75:Z80,Z84:Z87)+3</f>
        <v>10</v>
      </c>
      <c r="Z149" s="219">
        <f>SUM(AA8:AA21,AA26:AA30,AA33:AA39,AA43:AA46,AA50:AA60,AA64:AA71,AA75:AA80,AA84:AA87)</f>
        <v>3</v>
      </c>
      <c r="AA149" s="219">
        <f>SUM(AB8:AB21,AB26:AB30,AB33:AB39,AB43:AB46,AB50:AB60,AB64:AB71,AB75:AB80,AB84:AB87)+5</f>
        <v>8</v>
      </c>
      <c r="AB149" s="219">
        <f>SUM(AC8:AC21,AC26:AC30,AC33:AC39,AC43:AC46,AC50:AC60,AC64:AC71,AC75:AC80,AC84:AC87)</f>
        <v>4</v>
      </c>
      <c r="AC149" s="414">
        <f>SUM(AD8:AD21,AD26:AD30,AD33:AD39,AD43:AD46,AD50:AD60,AD64:AD71,AD75:AD80,AD84:AD87)+8</f>
        <v>30</v>
      </c>
      <c r="AD149" s="219">
        <f>SUM(AE8:AE21,AE26:AE30,AE33:AE39,AE43:AE46,AE50:AE60,AE65:AE71,AE75:AE80,AE84:AE87)+3</f>
        <v>8</v>
      </c>
      <c r="AE149" s="216">
        <f>SUM(AF8:AF21,AF26:AF30,AF33:AF39,AF43:AF46,AF50:AF60,AF65:AF71,AF75:AF80,AF84:AF87)</f>
        <v>4</v>
      </c>
      <c r="AF149" s="216">
        <f>SUM(AG8:AG21,AG26:AG30,AG33:AG39,AG43:AG46,AG50:AG60,AG65:AG71,AG75:AG80,AG84:AG87)+3</f>
        <v>10</v>
      </c>
      <c r="AG149" s="216">
        <f>SUM(AH8:AH21,AH26:AH30,AH33:AH39,AH43:AH46,AH50:AH60,AH65:AH71,AH75:AH80,AH84:AH87)+2</f>
        <v>2</v>
      </c>
      <c r="AH149" s="414">
        <f>SUM(AI8:AI21,AI26:AI30,AI33:AI39,AI43:AI46,AI50:AI60,AI65:AI71,AI75:AI80,AI84:AI87)+8</f>
        <v>30</v>
      </c>
      <c r="AI149" s="219">
        <f>SUM(AJ8:AJ21,AJ26:AJ30,AJ33:AJ39,AJ43:AJ46,AJ50:AJ60,AJ65:AJ71,AJ75:AJ80,AJ84:AJ87)+2</f>
        <v>5</v>
      </c>
      <c r="AJ149" s="216">
        <f>SUM(AK8:AK21,AK26:AK30,AK33:AK39,AK43:AK46,AK50:AK60,AK65:AK71,AK75:AK80,AK84:AK87)</f>
        <v>2</v>
      </c>
      <c r="AK149" s="216">
        <f>SUM(AL8:AL21,AL26:AL30,AL33:AL39,AL43:AL46,AL50:AL60,AL65:AL71,AL75:AL80,AL84:AL87)+3</f>
        <v>5</v>
      </c>
      <c r="AL149" s="216">
        <f>SUM(AM8:AM21,AM26:AM30,AM33:AM39,AM43:AM46,AM50:AM60,AM65:AM71,AM75:AM80,AM84:AM87)+1</f>
        <v>1</v>
      </c>
      <c r="AM149" s="414">
        <f>SUM(AN8:AN21,AN26:AN30,AN33:AN39,AN43:AN46,AN50:AN60,AN65:AN71,AN75:AN80,AN84:AN87)+21</f>
        <v>30</v>
      </c>
      <c r="AO149" s="195"/>
    </row>
    <row r="150" spans="1:41" ht="15" customHeight="1" thickBot="1" x14ac:dyDescent="0.25">
      <c r="B150" s="421" t="s">
        <v>279</v>
      </c>
      <c r="C150" s="422"/>
      <c r="D150" s="422"/>
      <c r="E150" s="63">
        <v>2</v>
      </c>
      <c r="F150" s="411">
        <f>SUM(E149,F149,G149,H149)</f>
        <v>23</v>
      </c>
      <c r="G150" s="411"/>
      <c r="H150" s="411"/>
      <c r="I150" s="415"/>
      <c r="J150" s="63">
        <v>2</v>
      </c>
      <c r="K150" s="411">
        <f>SUM(J149,K149,L149,M149)</f>
        <v>25</v>
      </c>
      <c r="L150" s="411"/>
      <c r="M150" s="411"/>
      <c r="N150" s="415"/>
      <c r="O150" s="63">
        <v>2</v>
      </c>
      <c r="P150" s="411">
        <f>SUM(O149,P149,Q149,R149)</f>
        <v>25</v>
      </c>
      <c r="Q150" s="411"/>
      <c r="R150" s="411"/>
      <c r="S150" s="415"/>
      <c r="T150" s="63">
        <v>4</v>
      </c>
      <c r="U150" s="411">
        <f>SUM(T149,U149,V149,W149)</f>
        <v>25</v>
      </c>
      <c r="V150" s="411"/>
      <c r="W150" s="411"/>
      <c r="X150" s="415"/>
      <c r="Y150" s="215">
        <v>2</v>
      </c>
      <c r="Z150" s="413">
        <f>SUM(Y149:AB149)</f>
        <v>25</v>
      </c>
      <c r="AA150" s="413"/>
      <c r="AB150" s="413"/>
      <c r="AC150" s="415"/>
      <c r="AD150" s="215">
        <v>2</v>
      </c>
      <c r="AE150" s="413">
        <f>SUM(AD149:AG149)</f>
        <v>24</v>
      </c>
      <c r="AF150" s="413"/>
      <c r="AG150" s="413"/>
      <c r="AH150" s="415"/>
      <c r="AI150" s="218"/>
      <c r="AJ150" s="416">
        <f>SUM(AI149:AL149)</f>
        <v>13</v>
      </c>
      <c r="AK150" s="416"/>
      <c r="AL150" s="416"/>
      <c r="AM150" s="415"/>
      <c r="AO150" s="195">
        <f>SUM(I149+N149+S149+X149+AC149+AH149+AM149)</f>
        <v>210</v>
      </c>
    </row>
    <row r="151" spans="1:41" ht="15" customHeight="1" x14ac:dyDescent="0.2">
      <c r="A151" s="13"/>
      <c r="AO151" s="211">
        <f>F150+K150+P150+U150+Z150+AE150+AJ150</f>
        <v>160</v>
      </c>
    </row>
    <row r="152" spans="1:41" ht="15" customHeight="1" x14ac:dyDescent="0.2">
      <c r="A152" s="1" t="s">
        <v>281</v>
      </c>
    </row>
    <row r="153" spans="1:41" x14ac:dyDescent="0.2">
      <c r="A153" s="13"/>
    </row>
    <row r="154" spans="1:41" ht="15" x14ac:dyDescent="0.2">
      <c r="A154" s="1"/>
    </row>
  </sheetData>
  <mergeCells count="63">
    <mergeCell ref="AX92:AY92"/>
    <mergeCell ref="AE150:AG150"/>
    <mergeCell ref="AM149:AM150"/>
    <mergeCell ref="AJ150:AL150"/>
    <mergeCell ref="AC147:AC148"/>
    <mergeCell ref="AH149:AH150"/>
    <mergeCell ref="AC149:AC150"/>
    <mergeCell ref="B92:AN92"/>
    <mergeCell ref="U150:W150"/>
    <mergeCell ref="Z150:AB150"/>
    <mergeCell ref="B149:D149"/>
    <mergeCell ref="I149:I150"/>
    <mergeCell ref="N149:N150"/>
    <mergeCell ref="S149:S150"/>
    <mergeCell ref="X149:X150"/>
    <mergeCell ref="B150:D150"/>
    <mergeCell ref="F150:H150"/>
    <mergeCell ref="K150:M150"/>
    <mergeCell ref="P150:R150"/>
    <mergeCell ref="AI146:AM146"/>
    <mergeCell ref="E147:H147"/>
    <mergeCell ref="I147:I148"/>
    <mergeCell ref="J147:M147"/>
    <mergeCell ref="N147:N148"/>
    <mergeCell ref="AM147:AM148"/>
    <mergeCell ref="O147:R147"/>
    <mergeCell ref="T147:W147"/>
    <mergeCell ref="AI147:AL147"/>
    <mergeCell ref="S147:S148"/>
    <mergeCell ref="AD147:AG147"/>
    <mergeCell ref="AH147:AH148"/>
    <mergeCell ref="E146:N146"/>
    <mergeCell ref="O146:X146"/>
    <mergeCell ref="Y146:AH146"/>
    <mergeCell ref="Y147:AB147"/>
    <mergeCell ref="X147:X148"/>
    <mergeCell ref="Y4:Y5"/>
    <mergeCell ref="T4:T5"/>
    <mergeCell ref="B24:AN24"/>
    <mergeCell ref="B42:AN42"/>
    <mergeCell ref="D16:D19"/>
    <mergeCell ref="J4:J5"/>
    <mergeCell ref="K4:N4"/>
    <mergeCell ref="O4:O5"/>
    <mergeCell ref="P4:S4"/>
    <mergeCell ref="F4:I4"/>
    <mergeCell ref="B7:AN7"/>
    <mergeCell ref="U4:X4"/>
    <mergeCell ref="B1:AN1"/>
    <mergeCell ref="A3:A5"/>
    <mergeCell ref="B3:B5"/>
    <mergeCell ref="D3:D5"/>
    <mergeCell ref="E3:E5"/>
    <mergeCell ref="F3:O3"/>
    <mergeCell ref="P3:Y3"/>
    <mergeCell ref="Z3:AI3"/>
    <mergeCell ref="AN4:AN5"/>
    <mergeCell ref="AJ3:AN3"/>
    <mergeCell ref="Z4:AC4"/>
    <mergeCell ref="AD4:AD5"/>
    <mergeCell ref="AE4:AH4"/>
    <mergeCell ref="AI4:AI5"/>
    <mergeCell ref="AJ4:AM4"/>
  </mergeCells>
  <phoneticPr fontId="19" type="noConversion"/>
  <pageMargins left="0.69" right="0.41" top="0.53" bottom="0.14000000000000001" header="0.49" footer="0.13"/>
  <pageSetup paperSize="9" scale="40" fitToHeight="0" orientation="landscape" r:id="rId1"/>
  <headerFooter alignWithMargins="0">
    <oddFooter>Strona &amp;P&amp;RMDI.xls</oddFooter>
  </headerFooter>
  <rowBreaks count="1" manualBreakCount="1">
    <brk id="4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E817772884E94B80E22EF5F83487C7" ma:contentTypeVersion="4" ma:contentTypeDescription="Create a new document." ma:contentTypeScope="" ma:versionID="e15e6aa9826ac02de00140ecf73a7abd">
  <xsd:schema xmlns:xsd="http://www.w3.org/2001/XMLSchema" xmlns:xs="http://www.w3.org/2001/XMLSchema" xmlns:p="http://schemas.microsoft.com/office/2006/metadata/properties" xmlns:ns2="727f927b-2685-4443-8455-8b77dacb98a5" targetNamespace="http://schemas.microsoft.com/office/2006/metadata/properties" ma:root="true" ma:fieldsID="d92e972d2516042e742d5ff631216b1d" ns2:_="">
    <xsd:import namespace="727f927b-2685-4443-8455-8b77dacb98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f927b-2685-4443-8455-8b77dacb9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282A18-614D-4911-9C03-FAFC4A32C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7f927b-2685-4443-8455-8b77dacb98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DC21F3-428F-47A9-866D-2ADBFFEC48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236FA1-2CBD-4316-B077-BACFA962FDAB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727f927b-2685-4443-8455-8b77dacb98a5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Tytuł</vt:lpstr>
      <vt:lpstr>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Joanna Świerczek</cp:lastModifiedBy>
  <cp:lastPrinted>2024-04-26T11:19:36Z</cp:lastPrinted>
  <dcterms:created xsi:type="dcterms:W3CDTF">2005-05-01T14:07:57Z</dcterms:created>
  <dcterms:modified xsi:type="dcterms:W3CDTF">2024-04-26T11:22:35Z</dcterms:modified>
</cp:coreProperties>
</file>